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zoet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<sst xmlns="http://schemas.openxmlformats.org/spreadsheetml/2006/main" count="133" uniqueCount="78">
  <si>
    <t>rietvoorn</t>
  </si>
  <si>
    <t>brasem</t>
  </si>
  <si>
    <t>baars</t>
  </si>
  <si>
    <t>pos</t>
  </si>
  <si>
    <t>paling</t>
  </si>
  <si>
    <t>snoek</t>
  </si>
  <si>
    <t>aantal</t>
  </si>
  <si>
    <t>gem lengte</t>
  </si>
  <si>
    <t>grootste</t>
  </si>
  <si>
    <t>kleinste</t>
  </si>
  <si>
    <t>gem aantal</t>
  </si>
  <si>
    <t>dagen</t>
  </si>
  <si>
    <t>vissen per dag</t>
  </si>
  <si>
    <t>cm per dag</t>
  </si>
  <si>
    <t>stks</t>
  </si>
  <si>
    <t>cm</t>
  </si>
  <si>
    <t>&lt;/table&gt;</t>
  </si>
  <si>
    <t>060424</t>
  </si>
  <si>
    <t>060508</t>
  </si>
  <si>
    <t>060515</t>
  </si>
  <si>
    <t>060501</t>
  </si>
  <si>
    <t>060619</t>
  </si>
  <si>
    <t>060626</t>
  </si>
  <si>
    <t>060710</t>
  </si>
  <si>
    <t>060717</t>
  </si>
  <si>
    <t>060724</t>
  </si>
  <si>
    <t>060731</t>
  </si>
  <si>
    <t>060807</t>
  </si>
  <si>
    <t>winde</t>
  </si>
  <si>
    <t>060814</t>
  </si>
  <si>
    <t>snoekbaars</t>
  </si>
  <si>
    <t>bliek</t>
  </si>
  <si>
    <t>060911</t>
  </si>
  <si>
    <t>070312</t>
  </si>
  <si>
    <t>070326</t>
  </si>
  <si>
    <t>x</t>
  </si>
  <si>
    <t>Grootste vangst:</t>
  </si>
  <si>
    <t>070402</t>
  </si>
  <si>
    <t>070408</t>
  </si>
  <si>
    <t>070409</t>
  </si>
  <si>
    <t>&lt;table summary="samenvatting vangst Ronn" class="vis" width="100%"&gt;</t>
  </si>
  <si>
    <t>&lt;/td&gt;&lt;td&gt;</t>
  </si>
  <si>
    <t xml:space="preserve">070416 </t>
  </si>
  <si>
    <t>070423</t>
  </si>
  <si>
    <t>karper</t>
  </si>
  <si>
    <t>voorn</t>
  </si>
  <si>
    <t>070430</t>
  </si>
  <si>
    <t>070514</t>
  </si>
  <si>
    <t>zeelt</t>
  </si>
  <si>
    <t>070521</t>
  </si>
  <si>
    <t>050711</t>
  </si>
  <si>
    <t>070525</t>
  </si>
  <si>
    <t>050801</t>
  </si>
  <si>
    <t>050815</t>
  </si>
  <si>
    <t>050912</t>
  </si>
  <si>
    <t>050926</t>
  </si>
  <si>
    <t>051010</t>
  </si>
  <si>
    <t>051024</t>
  </si>
  <si>
    <t>070528</t>
  </si>
  <si>
    <t>070604</t>
  </si>
  <si>
    <t>070618</t>
  </si>
  <si>
    <t>070702</t>
  </si>
  <si>
    <t>070730</t>
  </si>
  <si>
    <t>070809</t>
  </si>
  <si>
    <t>070827</t>
  </si>
  <si>
    <t>080603</t>
  </si>
  <si>
    <t>080616</t>
  </si>
  <si>
    <t>080630</t>
  </si>
  <si>
    <t>080623</t>
  </si>
  <si>
    <t xml:space="preserve">van </t>
  </si>
  <si>
    <t>gemlengte-dag</t>
  </si>
  <si>
    <t>gemaantal-dag</t>
  </si>
  <si>
    <t>gemlengte-vis</t>
  </si>
  <si>
    <t>totaal</t>
  </si>
  <si>
    <t/>
  </si>
  <si>
    <t>&lt;table summary="samenvatting best gemiddelde Ronn" class="vis" width="100%"&gt;</t>
  </si>
  <si>
    <t>Vislengte en soort gevangen door Ronn van 050711 tot</t>
  </si>
  <si>
    <t>080804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</si>
</sst>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[$-413]dddd\ d\ mmmm\ yyyy"/>
    <numFmt numFmtId="185" formatCode="d\ m"/>
    <numFmt numFmtId="186" formatCode="d\ mm"/>
    <numFmt numFmtId="187" formatCode="d\ mmmm"/>
    <numFmt numFmtId="188" formatCode="d\ mmmm\ yy"/>
    <numFmt numFmtId="189" formatCode="0.0"/>
    <numFmt numFmtId="190" formatCode="[$-413]d\ mmmm\ yyyy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90" fontId="0" fillId="0" borderId="0" xfId="0" applyNumberFormat="1" applyAlignment="1" applyProtection="1">
      <alignment/>
      <protection locked="0"/>
    </xf>
    <xf numFmtId="0" fontId="0" fillId="0" borderId="0" xfId="0" applyAlignment="1" quotePrefix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zoomScale="85" zoomScaleNormal="85" workbookViewId="0" topLeftCell="A1">
      <pane ySplit="8" topLeftCell="BM9" activePane="bottomLeft" state="frozen"/>
      <selection pane="topLeft" activeCell="A1" sqref="A1"/>
      <selection pane="bottomLeft" activeCell="K1" sqref="K1"/>
    </sheetView>
  </sheetViews>
  <sheetFormatPr defaultColWidth="9.140625" defaultRowHeight="12.75"/>
  <sheetData>
    <row r="1" spans="1:23" ht="12.75">
      <c r="A1" s="5"/>
      <c r="B1" s="6"/>
      <c r="C1" s="7"/>
      <c r="D1" s="7" t="s">
        <v>76</v>
      </c>
      <c r="E1" s="7"/>
      <c r="F1" s="7"/>
      <c r="G1" s="7"/>
      <c r="H1" s="7"/>
      <c r="I1" s="7"/>
      <c r="J1" s="7"/>
      <c r="K1" s="5" t="s">
        <v>77</v>
      </c>
      <c r="L1" s="5"/>
      <c r="M1" s="23">
        <f>ROUND(MAX(S10:S500),1)</f>
        <v>78</v>
      </c>
      <c r="N1" s="23">
        <f>ROUND(MAX(T10:T500),2)</f>
        <v>4.45</v>
      </c>
      <c r="O1" s="23">
        <f>ROUND(MAX(U11:U500),2)</f>
        <v>26</v>
      </c>
      <c r="P1" s="5" t="s">
        <v>50</v>
      </c>
      <c r="Q1" s="5" t="s">
        <v>29</v>
      </c>
      <c r="R1" s="5" t="s">
        <v>52</v>
      </c>
      <c r="S1" s="7"/>
      <c r="T1" s="7"/>
      <c r="U1" s="7"/>
      <c r="V1" s="7"/>
      <c r="W1" s="7"/>
    </row>
    <row r="2" spans="1:23" ht="12.75">
      <c r="A2" s="1">
        <f>COUNTIF(A9:A488,"&lt;&gt;")</f>
        <v>43</v>
      </c>
      <c r="B2" s="1" t="s">
        <v>11</v>
      </c>
      <c r="C2" s="2">
        <f>ROUND((SUM(C4:O4))/$A$2,2)</f>
        <v>3.95</v>
      </c>
      <c r="D2" s="3" t="s">
        <v>12</v>
      </c>
      <c r="E2" s="3" t="s">
        <v>69</v>
      </c>
      <c r="F2" s="23">
        <f>ROUND(O6,2)</f>
        <v>14.45</v>
      </c>
      <c r="G2" s="3"/>
      <c r="H2" s="1">
        <f>ROUND(B6/A2,1)</f>
        <v>57.1</v>
      </c>
      <c r="I2" s="3" t="s">
        <v>13</v>
      </c>
      <c r="J2" s="3"/>
      <c r="K2" s="3" t="s">
        <v>36</v>
      </c>
      <c r="L2" s="7"/>
      <c r="M2" s="3">
        <f>MAX(B11:B484)</f>
        <v>12</v>
      </c>
      <c r="N2" s="3">
        <f>MAX(Q10:Q500)</f>
        <v>157</v>
      </c>
      <c r="O2" s="7"/>
      <c r="P2" s="5" t="s">
        <v>25</v>
      </c>
      <c r="Q2" s="5" t="s">
        <v>58</v>
      </c>
      <c r="R2" s="7"/>
      <c r="S2" s="7" t="s">
        <v>70</v>
      </c>
      <c r="T2" s="7" t="s">
        <v>71</v>
      </c>
      <c r="U2" s="7" t="s">
        <v>72</v>
      </c>
      <c r="V2" s="7"/>
      <c r="W2" s="7"/>
    </row>
    <row r="3" spans="1:23" ht="12.75">
      <c r="A3" s="5"/>
      <c r="B3" s="1"/>
      <c r="C3" s="8" t="s">
        <v>2</v>
      </c>
      <c r="D3" s="8" t="s">
        <v>45</v>
      </c>
      <c r="E3" s="8" t="s">
        <v>31</v>
      </c>
      <c r="F3" s="8" t="s">
        <v>1</v>
      </c>
      <c r="G3" s="8" t="s">
        <v>44</v>
      </c>
      <c r="H3" s="8" t="s">
        <v>4</v>
      </c>
      <c r="I3" s="8" t="s">
        <v>3</v>
      </c>
      <c r="J3" s="8" t="s">
        <v>0</v>
      </c>
      <c r="K3" s="8" t="s">
        <v>5</v>
      </c>
      <c r="L3" s="8" t="s">
        <v>30</v>
      </c>
      <c r="M3" s="8" t="s">
        <v>28</v>
      </c>
      <c r="N3" s="8" t="s">
        <v>48</v>
      </c>
      <c r="O3" s="22" t="s">
        <v>73</v>
      </c>
      <c r="P3" s="13"/>
      <c r="Q3" s="13"/>
      <c r="R3" s="13"/>
      <c r="S3" s="13"/>
      <c r="T3" s="13"/>
      <c r="U3" s="13"/>
      <c r="V3" s="13"/>
      <c r="W3" s="13"/>
    </row>
    <row r="4" spans="1:23" ht="12.75">
      <c r="A4" s="9" t="s">
        <v>6</v>
      </c>
      <c r="B4" s="21">
        <f>SUM(C4:N4)</f>
        <v>170</v>
      </c>
      <c r="C4" s="20">
        <f>COUNTIF(C$10:C$500,"&gt;0")</f>
        <v>11</v>
      </c>
      <c r="D4" s="20">
        <f aca="true" t="shared" si="0" ref="D4:N4">COUNTIF(D$10:D$500,"&gt;0")</f>
        <v>120</v>
      </c>
      <c r="E4" s="20">
        <f t="shared" si="0"/>
        <v>0</v>
      </c>
      <c r="F4" s="20">
        <f t="shared" si="0"/>
        <v>25</v>
      </c>
      <c r="G4" s="20">
        <f t="shared" si="0"/>
        <v>0</v>
      </c>
      <c r="H4" s="20">
        <f t="shared" si="0"/>
        <v>1</v>
      </c>
      <c r="I4" s="20">
        <f t="shared" si="0"/>
        <v>7</v>
      </c>
      <c r="J4" s="20">
        <f t="shared" si="0"/>
        <v>3</v>
      </c>
      <c r="K4" s="20">
        <f t="shared" si="0"/>
        <v>2</v>
      </c>
      <c r="L4" s="20">
        <f t="shared" si="0"/>
        <v>0</v>
      </c>
      <c r="M4" s="20">
        <f t="shared" si="0"/>
        <v>1</v>
      </c>
      <c r="N4" s="20">
        <f t="shared" si="0"/>
        <v>0</v>
      </c>
      <c r="O4" s="20" t="s">
        <v>35</v>
      </c>
      <c r="P4" s="14" t="s">
        <v>14</v>
      </c>
      <c r="Q4" s="14"/>
      <c r="R4" s="14"/>
      <c r="S4" s="14"/>
      <c r="T4" s="14"/>
      <c r="U4" s="14"/>
      <c r="V4" s="14"/>
      <c r="W4" s="14"/>
    </row>
    <row r="5" spans="1:23" ht="12.75">
      <c r="A5" s="10" t="s">
        <v>10</v>
      </c>
      <c r="B5" s="4"/>
      <c r="C5" s="15">
        <f>ROUND((COUNT(C$10:C$500))/$A$2,2)</f>
        <v>0.26</v>
      </c>
      <c r="D5" s="15">
        <f aca="true" t="shared" si="1" ref="D5:N5">ROUND((COUNT(D$10:D$500))/$A$2,2)</f>
        <v>2.79</v>
      </c>
      <c r="E5" s="15">
        <f t="shared" si="1"/>
        <v>0</v>
      </c>
      <c r="F5" s="15">
        <f t="shared" si="1"/>
        <v>0.58</v>
      </c>
      <c r="G5" s="15">
        <f t="shared" si="1"/>
        <v>0</v>
      </c>
      <c r="H5" s="15">
        <f t="shared" si="1"/>
        <v>0.02</v>
      </c>
      <c r="I5" s="15">
        <f t="shared" si="1"/>
        <v>0.16</v>
      </c>
      <c r="J5" s="15">
        <f t="shared" si="1"/>
        <v>0.07</v>
      </c>
      <c r="K5" s="15">
        <f t="shared" si="1"/>
        <v>0.05</v>
      </c>
      <c r="L5" s="15">
        <f t="shared" si="1"/>
        <v>0</v>
      </c>
      <c r="M5" s="15">
        <f t="shared" si="1"/>
        <v>0.02</v>
      </c>
      <c r="N5" s="15">
        <f t="shared" si="1"/>
        <v>0</v>
      </c>
      <c r="O5" s="15">
        <f>ROUND(B4/A2,2)</f>
        <v>3.95</v>
      </c>
      <c r="P5" s="15" t="s">
        <v>14</v>
      </c>
      <c r="Q5" s="15"/>
      <c r="R5" s="15"/>
      <c r="S5" s="15"/>
      <c r="T5" s="15"/>
      <c r="U5" s="15"/>
      <c r="V5" s="15"/>
      <c r="W5" s="15"/>
    </row>
    <row r="6" spans="1:23" ht="12.75">
      <c r="A6" s="10" t="s">
        <v>7</v>
      </c>
      <c r="B6" s="4">
        <f>SUM(C10:O500)</f>
        <v>2456</v>
      </c>
      <c r="C6" s="16">
        <f>IF(ISERROR(ROUND((SUM(C$10:C$500))/C4,2)),"x",ROUND((SUM(C$10:C$500))/C$4,2))</f>
        <v>16.09</v>
      </c>
      <c r="D6" s="16">
        <f aca="true" t="shared" si="2" ref="D6:N6">IF(ISERROR(ROUND((SUM(D$10:D$500))/D4,2)),"x",ROUND((SUM(D$10:D$500))/D$4,2))</f>
        <v>12.13</v>
      </c>
      <c r="E6" s="16" t="str">
        <f t="shared" si="2"/>
        <v>x</v>
      </c>
      <c r="F6" s="16">
        <f t="shared" si="2"/>
        <v>20.56</v>
      </c>
      <c r="G6" s="16" t="str">
        <f t="shared" si="2"/>
        <v>x</v>
      </c>
      <c r="H6" s="16">
        <f t="shared" si="2"/>
        <v>51</v>
      </c>
      <c r="I6" s="16">
        <f t="shared" si="2"/>
        <v>9.29</v>
      </c>
      <c r="J6" s="16">
        <f t="shared" si="2"/>
        <v>19.67</v>
      </c>
      <c r="K6" s="16">
        <f t="shared" si="2"/>
        <v>59.5</v>
      </c>
      <c r="L6" s="16" t="str">
        <f t="shared" si="2"/>
        <v>x</v>
      </c>
      <c r="M6" s="16">
        <f t="shared" si="2"/>
        <v>16</v>
      </c>
      <c r="N6" s="16" t="str">
        <f t="shared" si="2"/>
        <v>x</v>
      </c>
      <c r="O6" s="16">
        <f>ROUND(B6/B4,2)</f>
        <v>14.45</v>
      </c>
      <c r="P6" s="16" t="s">
        <v>15</v>
      </c>
      <c r="Q6" s="16"/>
      <c r="R6" s="16"/>
      <c r="S6" s="16"/>
      <c r="T6" s="16"/>
      <c r="U6" s="16"/>
      <c r="V6" s="16"/>
      <c r="W6" s="16"/>
    </row>
    <row r="7" spans="1:23" ht="12.75">
      <c r="A7" s="10" t="s">
        <v>8</v>
      </c>
      <c r="B7" s="4"/>
      <c r="C7" s="18">
        <f>MAX(C$10:C$500)</f>
        <v>31</v>
      </c>
      <c r="D7" s="18">
        <f aca="true" t="shared" si="3" ref="D7:N7">MAX(D$10:D$500)</f>
        <v>19</v>
      </c>
      <c r="E7" s="18">
        <f t="shared" si="3"/>
        <v>0</v>
      </c>
      <c r="F7" s="18">
        <f t="shared" si="3"/>
        <v>33</v>
      </c>
      <c r="G7" s="18">
        <f t="shared" si="3"/>
        <v>0</v>
      </c>
      <c r="H7" s="18">
        <f t="shared" si="3"/>
        <v>51</v>
      </c>
      <c r="I7" s="18">
        <f t="shared" si="3"/>
        <v>12</v>
      </c>
      <c r="J7" s="18">
        <f t="shared" si="3"/>
        <v>22</v>
      </c>
      <c r="K7" s="18">
        <f t="shared" si="3"/>
        <v>67</v>
      </c>
      <c r="L7" s="18">
        <f t="shared" si="3"/>
        <v>0</v>
      </c>
      <c r="M7" s="18">
        <f t="shared" si="3"/>
        <v>16</v>
      </c>
      <c r="N7" s="18">
        <f t="shared" si="3"/>
        <v>0</v>
      </c>
      <c r="O7" s="18">
        <f>LARGE(C7:N7,1)</f>
        <v>67</v>
      </c>
      <c r="P7" s="15" t="s">
        <v>15</v>
      </c>
      <c r="Q7" s="15"/>
      <c r="R7" s="15"/>
      <c r="S7" s="15"/>
      <c r="T7" s="15"/>
      <c r="U7" s="15"/>
      <c r="V7" s="15"/>
      <c r="W7" s="15"/>
    </row>
    <row r="8" spans="1:23" ht="12.75">
      <c r="A8" s="11" t="s">
        <v>9</v>
      </c>
      <c r="B8" s="4"/>
      <c r="C8" s="19">
        <f>IF(MIN(C$10:C$500)=0,"",MIN(C$10:C$500))</f>
        <v>8</v>
      </c>
      <c r="D8" s="19">
        <f aca="true" t="shared" si="4" ref="D8:N8">IF(MIN(D$10:D$500)=0,"",MIN(D$10:D$500))</f>
        <v>7</v>
      </c>
      <c r="E8" s="19">
        <f t="shared" si="4"/>
      </c>
      <c r="F8" s="19">
        <f t="shared" si="4"/>
        <v>13</v>
      </c>
      <c r="G8" s="19">
        <f t="shared" si="4"/>
      </c>
      <c r="H8" s="19">
        <f t="shared" si="4"/>
        <v>51</v>
      </c>
      <c r="I8" s="19">
        <f t="shared" si="4"/>
        <v>7</v>
      </c>
      <c r="J8" s="19">
        <f t="shared" si="4"/>
        <v>18</v>
      </c>
      <c r="K8" s="19">
        <f t="shared" si="4"/>
        <v>52</v>
      </c>
      <c r="L8" s="19">
        <f t="shared" si="4"/>
      </c>
      <c r="M8" s="19">
        <f t="shared" si="4"/>
        <v>16</v>
      </c>
      <c r="N8" s="19">
        <f t="shared" si="4"/>
      </c>
      <c r="O8" s="19">
        <f>SMALL(C8:N8,1)</f>
        <v>7</v>
      </c>
      <c r="P8" s="17" t="s">
        <v>15</v>
      </c>
      <c r="Q8" s="17"/>
      <c r="R8" s="17"/>
      <c r="S8" s="17"/>
      <c r="T8" s="17"/>
      <c r="U8" s="17"/>
      <c r="V8" s="17"/>
      <c r="W8" s="17"/>
    </row>
    <row r="10" spans="1:21" ht="12.75">
      <c r="A10" s="5" t="s">
        <v>50</v>
      </c>
      <c r="B10" s="1">
        <v>3</v>
      </c>
      <c r="C10" s="12"/>
      <c r="D10" s="12">
        <v>13</v>
      </c>
      <c r="E10" s="12"/>
      <c r="F10" s="12"/>
      <c r="G10" s="12"/>
      <c r="H10" s="12">
        <v>51</v>
      </c>
      <c r="I10" s="12"/>
      <c r="J10" s="12"/>
      <c r="K10" s="12"/>
      <c r="L10" s="12"/>
      <c r="M10" s="12"/>
      <c r="N10" s="12"/>
      <c r="O10" s="12"/>
      <c r="Q10" s="7"/>
      <c r="S10" s="23">
        <f>IF(Q10="","",SUM($D$10:$P10)/COUNT($B$10:$B10))</f>
      </c>
      <c r="T10" s="23">
        <f>IF($Q10="","",SUM($B$10:$B10)/COUNT($B$9:$B10))</f>
      </c>
      <c r="U10" s="23">
        <f>IF(S10="","",S10/T10)</f>
      </c>
    </row>
    <row r="11" spans="1:21" ht="12.75">
      <c r="A11" s="5"/>
      <c r="B11" s="1"/>
      <c r="C11" s="12"/>
      <c r="D11" s="12">
        <v>14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Q11" s="7">
        <v>78</v>
      </c>
      <c r="S11" s="23">
        <f>IF(Q11="","",SUM($D$10:$P11)/COUNT($B$10:$B11))</f>
        <v>78</v>
      </c>
      <c r="T11" s="23">
        <f>IF($Q11="","",SUM($B$10:$B11)/COUNT($B$9:$B11))</f>
        <v>3</v>
      </c>
      <c r="U11" s="23">
        <f aca="true" t="shared" si="5" ref="U11:U74">IF(S11="","",S11/T11)</f>
        <v>26</v>
      </c>
    </row>
    <row r="12" spans="1:21" ht="12.75">
      <c r="A12" s="5" t="s">
        <v>51</v>
      </c>
      <c r="B12" s="1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7">
        <v>0</v>
      </c>
      <c r="S12" s="23">
        <f>IF(Q12="","",SUM($D$10:$P12)/COUNT($B$10:$B12))</f>
        <v>39</v>
      </c>
      <c r="T12" s="23">
        <f>IF($Q12="","",SUM($B$10:$B12)/COUNT($B$9:$B12))</f>
        <v>1.5</v>
      </c>
      <c r="U12" s="23">
        <f t="shared" si="5"/>
        <v>26</v>
      </c>
    </row>
    <row r="13" spans="1:21" ht="12.75">
      <c r="A13" s="5" t="s">
        <v>52</v>
      </c>
      <c r="B13" s="1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Q13" s="7">
        <v>0</v>
      </c>
      <c r="S13" s="23">
        <f>IF(Q13="","",SUM($D$10:$P13)/COUNT($B$10:$B13))</f>
        <v>26</v>
      </c>
      <c r="T13" s="23">
        <f>IF($Q13="","",SUM($B$10:$B13)/COUNT($B$9:$B13))</f>
        <v>1</v>
      </c>
      <c r="U13" s="23">
        <f t="shared" si="5"/>
        <v>26</v>
      </c>
    </row>
    <row r="14" spans="1:21" ht="12.75">
      <c r="A14" s="5" t="s">
        <v>53</v>
      </c>
      <c r="B14" s="1">
        <v>8</v>
      </c>
      <c r="C14" s="12"/>
      <c r="D14" s="12">
        <v>11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Q14" s="7"/>
      <c r="S14" s="23">
        <f>IF(Q14="","",SUM($D$10:$P14)/COUNT($B$10:$B14))</f>
      </c>
      <c r="T14" s="23">
        <f>IF($Q14="","",SUM($B$10:$B14)/COUNT($B$9:$B14))</f>
      </c>
      <c r="U14" s="23">
        <f t="shared" si="5"/>
      </c>
    </row>
    <row r="15" spans="1:21" ht="12.75">
      <c r="A15" s="5"/>
      <c r="B15" s="1"/>
      <c r="C15" s="12"/>
      <c r="D15" s="12">
        <v>11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Q15" s="7"/>
      <c r="S15" s="23">
        <f>IF(Q15="","",SUM($D$10:$P15)/COUNT($B$10:$B15))</f>
      </c>
      <c r="T15" s="23">
        <f>IF($Q15="","",SUM($B$10:$B15)/COUNT($B$9:$B15))</f>
      </c>
      <c r="U15" s="23">
        <f t="shared" si="5"/>
      </c>
    </row>
    <row r="16" spans="1:21" ht="12.75">
      <c r="A16" s="5"/>
      <c r="B16" s="1"/>
      <c r="C16" s="12"/>
      <c r="D16" s="12">
        <v>10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7"/>
      <c r="S16" s="23">
        <f>IF(Q16="","",SUM($D$10:$P16)/COUNT($B$10:$B16))</f>
      </c>
      <c r="T16" s="23">
        <f>IF($Q16="","",SUM($B$10:$B16)/COUNT($B$9:$B16))</f>
      </c>
      <c r="U16" s="23">
        <f t="shared" si="5"/>
      </c>
    </row>
    <row r="17" spans="1:21" ht="12.75">
      <c r="A17" s="5"/>
      <c r="B17" s="1"/>
      <c r="C17" s="12"/>
      <c r="D17" s="12">
        <v>10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7"/>
      <c r="S17" s="23">
        <f>IF(Q17="","",SUM($D$10:$P17)/COUNT($B$10:$B17))</f>
      </c>
      <c r="T17" s="23">
        <f>IF($Q17="","",SUM($B$10:$B17)/COUNT($B$9:$B17))</f>
      </c>
      <c r="U17" s="23">
        <f t="shared" si="5"/>
      </c>
    </row>
    <row r="18" spans="1:21" ht="12.75">
      <c r="A18" s="5"/>
      <c r="B18" s="1"/>
      <c r="C18" s="12"/>
      <c r="D18" s="12">
        <v>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Q18" s="7"/>
      <c r="S18" s="23">
        <f>IF(Q18="","",SUM($D$10:$P18)/COUNT($B$10:$B18))</f>
      </c>
      <c r="T18" s="23">
        <f>IF($Q18="","",SUM($B$10:$B18)/COUNT($B$9:$B18))</f>
      </c>
      <c r="U18" s="23">
        <f t="shared" si="5"/>
      </c>
    </row>
    <row r="19" spans="1:21" ht="12.75">
      <c r="A19" s="5"/>
      <c r="B19" s="1"/>
      <c r="C19" s="12"/>
      <c r="D19" s="12">
        <v>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Q19" s="7"/>
      <c r="S19" s="23">
        <f>IF(Q19="","",SUM($D$10:$P19)/COUNT($B$10:$B19))</f>
      </c>
      <c r="T19" s="23">
        <f>IF($Q19="","",SUM($B$10:$B19)/COUNT($B$9:$B19))</f>
      </c>
      <c r="U19" s="23">
        <f t="shared" si="5"/>
      </c>
    </row>
    <row r="20" spans="1:21" ht="12.75">
      <c r="A20" s="5"/>
      <c r="B20" s="1"/>
      <c r="C20" s="12"/>
      <c r="D20" s="12">
        <v>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Q20" s="7"/>
      <c r="S20" s="23">
        <f>IF(Q20="","",SUM($D$10:$P20)/COUNT($B$10:$B20))</f>
      </c>
      <c r="T20" s="23">
        <f>IF($Q20="","",SUM($B$10:$B20)/COUNT($B$9:$B20))</f>
      </c>
      <c r="U20" s="23">
        <f t="shared" si="5"/>
      </c>
    </row>
    <row r="21" spans="1:21" ht="12.75">
      <c r="A21" s="5"/>
      <c r="B21" s="1"/>
      <c r="C21" s="12"/>
      <c r="D21" s="12">
        <v>12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7">
        <v>79</v>
      </c>
      <c r="S21" s="23">
        <f>IF(Q21="","",SUM($D$10:$P21)/COUNT($B$10:$B21))</f>
        <v>39.25</v>
      </c>
      <c r="T21" s="23">
        <f>IF($Q21="","",SUM($B$10:$B21)/COUNT($B$9:$B21))</f>
        <v>2.75</v>
      </c>
      <c r="U21" s="23">
        <f t="shared" si="5"/>
        <v>14.272727272727273</v>
      </c>
    </row>
    <row r="22" spans="1:21" ht="12.75">
      <c r="A22" s="5" t="s">
        <v>54</v>
      </c>
      <c r="B22" s="1">
        <v>3</v>
      </c>
      <c r="C22" s="12"/>
      <c r="D22" s="12">
        <v>11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Q22" s="7"/>
      <c r="S22" s="23">
        <f>IF(Q22="","",SUM($D$10:$P22)/COUNT($B$10:$B22))</f>
      </c>
      <c r="T22" s="23">
        <f>IF($Q22="","",SUM($B$10:$B22)/COUNT($B$9:$B22))</f>
      </c>
      <c r="U22" s="23">
        <f t="shared" si="5"/>
      </c>
    </row>
    <row r="23" spans="1:21" ht="12.75">
      <c r="A23" s="5"/>
      <c r="B23" s="1"/>
      <c r="C23" s="12"/>
      <c r="D23" s="12">
        <v>14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Q23" s="7"/>
      <c r="S23" s="23">
        <f>IF(Q23="","",SUM($D$10:$P23)/COUNT($B$10:$B23))</f>
      </c>
      <c r="T23" s="23">
        <f>IF($Q23="","",SUM($B$10:$B23)/COUNT($B$9:$B23))</f>
      </c>
      <c r="U23" s="23">
        <f t="shared" si="5"/>
      </c>
    </row>
    <row r="24" spans="1:21" ht="12.75">
      <c r="A24" s="5"/>
      <c r="B24" s="1"/>
      <c r="C24" s="12"/>
      <c r="D24" s="12">
        <v>14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Q24" s="7">
        <v>39</v>
      </c>
      <c r="S24" s="23">
        <f>IF(Q24="","",SUM($D$10:$P24)/COUNT($B$10:$B24))</f>
        <v>39.2</v>
      </c>
      <c r="T24" s="23">
        <f>IF($Q24="","",SUM($B$10:$B24)/COUNT($B$9:$B24))</f>
        <v>2.8</v>
      </c>
      <c r="U24" s="23">
        <f t="shared" si="5"/>
        <v>14.000000000000002</v>
      </c>
    </row>
    <row r="25" spans="1:21" ht="12.75">
      <c r="A25" s="5" t="s">
        <v>55</v>
      </c>
      <c r="B25" s="1">
        <v>1</v>
      </c>
      <c r="C25" s="12"/>
      <c r="D25" s="12">
        <v>11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Q25" s="7">
        <v>11</v>
      </c>
      <c r="S25" s="23">
        <f>IF(Q25="","",SUM($D$10:$P25)/COUNT($B$10:$B25))</f>
        <v>34.5</v>
      </c>
      <c r="T25" s="23">
        <f>IF($Q25="","",SUM($B$10:$B25)/COUNT($B$9:$B25))</f>
        <v>2.5</v>
      </c>
      <c r="U25" s="23">
        <f t="shared" si="5"/>
        <v>13.8</v>
      </c>
    </row>
    <row r="26" spans="1:21" ht="12.75">
      <c r="A26" s="5" t="s">
        <v>56</v>
      </c>
      <c r="B26" s="1">
        <v>3</v>
      </c>
      <c r="C26" s="12">
        <v>19</v>
      </c>
      <c r="D26" s="12">
        <v>10</v>
      </c>
      <c r="E26" s="12"/>
      <c r="F26" s="12"/>
      <c r="G26" s="12"/>
      <c r="H26" s="12"/>
      <c r="I26" s="12"/>
      <c r="J26" s="12">
        <v>19</v>
      </c>
      <c r="K26" s="12"/>
      <c r="L26" s="12"/>
      <c r="M26" s="12"/>
      <c r="N26" s="12"/>
      <c r="O26" s="12"/>
      <c r="Q26" s="7">
        <v>48</v>
      </c>
      <c r="S26" s="23">
        <f>IF(Q26="","",SUM($D$10:$P26)/COUNT($B$10:$B26))</f>
        <v>33.714285714285715</v>
      </c>
      <c r="T26" s="23">
        <f>IF($Q26="","",SUM($B$10:$B26)/COUNT($B$9:$B26))</f>
        <v>2.5714285714285716</v>
      </c>
      <c r="U26" s="23">
        <f t="shared" si="5"/>
        <v>13.11111111111111</v>
      </c>
    </row>
    <row r="27" spans="1:21" ht="12.75">
      <c r="A27" s="5" t="s">
        <v>57</v>
      </c>
      <c r="B27" s="1"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Q27" s="7">
        <v>0</v>
      </c>
      <c r="S27" s="23">
        <f>IF(Q27="","",SUM($D$10:$P27)/COUNT($B$10:$B27))</f>
        <v>29.5</v>
      </c>
      <c r="T27" s="23">
        <f>IF($Q27="","",SUM($B$10:$B27)/COUNT($B$9:$B27))</f>
        <v>2.25</v>
      </c>
      <c r="U27" s="23">
        <f t="shared" si="5"/>
        <v>13.11111111111111</v>
      </c>
    </row>
    <row r="28" spans="1:21" ht="12.75">
      <c r="A28" s="5" t="s">
        <v>17</v>
      </c>
      <c r="B28" s="1">
        <v>5</v>
      </c>
      <c r="C28" s="12"/>
      <c r="D28" s="12">
        <v>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7"/>
      <c r="S28" s="23">
        <f>IF(Q28="","",SUM($D$10:$P28)/COUNT($B$10:$B28))</f>
      </c>
      <c r="T28" s="23">
        <f>IF($Q28="","",SUM($B$10:$B28)/COUNT($B$9:$B28))</f>
      </c>
      <c r="U28" s="23">
        <f t="shared" si="5"/>
      </c>
    </row>
    <row r="29" spans="1:21" ht="12.75">
      <c r="A29" s="5"/>
      <c r="B29" s="1"/>
      <c r="C29" s="12"/>
      <c r="D29" s="12">
        <v>13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Q29" s="7"/>
      <c r="S29" s="23">
        <f>IF(Q29="","",SUM($D$10:$P29)/COUNT($B$10:$B29))</f>
      </c>
      <c r="T29" s="23">
        <f>IF($Q29="","",SUM($B$10:$B29)/COUNT($B$9:$B29))</f>
      </c>
      <c r="U29" s="23">
        <f t="shared" si="5"/>
      </c>
    </row>
    <row r="30" spans="1:21" ht="12.75">
      <c r="A30" s="5"/>
      <c r="B30" s="1"/>
      <c r="C30" s="12"/>
      <c r="D30" s="12">
        <v>10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7"/>
      <c r="S30" s="23">
        <f>IF(Q30="","",SUM($D$10:$P30)/COUNT($B$10:$B30))</f>
      </c>
      <c r="T30" s="23">
        <f>IF($Q30="","",SUM($B$10:$B30)/COUNT($B$9:$B30))</f>
      </c>
      <c r="U30" s="23">
        <f t="shared" si="5"/>
      </c>
    </row>
    <row r="31" spans="1:21" ht="12.75">
      <c r="A31" s="5"/>
      <c r="B31" s="1"/>
      <c r="C31" s="12"/>
      <c r="D31" s="12">
        <v>15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Q31" s="7"/>
      <c r="S31" s="23">
        <f>IF(Q31="","",SUM($D$10:$P31)/COUNT($B$10:$B31))</f>
      </c>
      <c r="T31" s="23">
        <f>IF($Q31="","",SUM($B$10:$B31)/COUNT($B$9:$B31))</f>
      </c>
      <c r="U31" s="23">
        <f t="shared" si="5"/>
      </c>
    </row>
    <row r="32" spans="1:21" ht="12.75">
      <c r="A32" s="5"/>
      <c r="B32" s="1"/>
      <c r="C32" s="12"/>
      <c r="D32" s="12">
        <v>11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7">
        <v>58</v>
      </c>
      <c r="S32" s="23">
        <f>IF(Q32="","",SUM($D$10:$P32)/COUNT($B$10:$B32))</f>
        <v>32.666666666666664</v>
      </c>
      <c r="T32" s="23">
        <f>IF($Q32="","",SUM($B$10:$B32)/COUNT($B$9:$B32))</f>
        <v>2.5555555555555554</v>
      </c>
      <c r="U32" s="23">
        <f t="shared" si="5"/>
        <v>12.782608695652174</v>
      </c>
    </row>
    <row r="33" spans="1:21" ht="12.75">
      <c r="A33" s="5" t="s">
        <v>20</v>
      </c>
      <c r="B33" s="1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Q33" s="7"/>
      <c r="S33" s="23">
        <f>IF(Q33="","",SUM($D$10:$P33)/COUNT($B$10:$B33))</f>
      </c>
      <c r="T33" s="23">
        <f>IF($Q33="","",SUM($B$10:$B33)/COUNT($B$9:$B33))</f>
      </c>
      <c r="U33" s="23">
        <f t="shared" si="5"/>
      </c>
    </row>
    <row r="34" spans="1:21" ht="12.75">
      <c r="A34" s="5" t="s">
        <v>18</v>
      </c>
      <c r="B34" s="1">
        <v>3</v>
      </c>
      <c r="C34" s="12"/>
      <c r="D34" s="12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Q34" s="7"/>
      <c r="S34" s="23">
        <f>IF(Q34="","",SUM($D$10:$P34)/COUNT($B$10:$B34))</f>
      </c>
      <c r="T34" s="23">
        <f>IF($Q34="","",SUM($B$10:$B34)/COUNT($B$9:$B34))</f>
      </c>
      <c r="U34" s="23">
        <f t="shared" si="5"/>
      </c>
    </row>
    <row r="35" spans="1:21" ht="12.75">
      <c r="A35" s="5"/>
      <c r="B35" s="1"/>
      <c r="C35" s="12"/>
      <c r="D35" s="12">
        <v>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Q35" s="7"/>
      <c r="S35" s="23">
        <f>IF(Q35="","",SUM($D$10:$P35)/COUNT($B$10:$B35))</f>
      </c>
      <c r="T35" s="23">
        <f>IF($Q35="","",SUM($B$10:$B35)/COUNT($B$9:$B35))</f>
      </c>
      <c r="U35" s="23">
        <f t="shared" si="5"/>
      </c>
    </row>
    <row r="36" spans="1:21" ht="12.75">
      <c r="A36" s="5"/>
      <c r="B36" s="1"/>
      <c r="C36" s="12"/>
      <c r="D36" s="12">
        <v>15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Q36" s="7">
        <f>SUM(D34:D36)</f>
        <v>38</v>
      </c>
      <c r="S36" s="23">
        <f>IF(Q36="","",SUM($D$10:$P36)/COUNT($B$10:$B36))</f>
        <v>30.181818181818183</v>
      </c>
      <c r="T36" s="23">
        <f>IF($Q36="","",SUM($B$10:$B36)/COUNT($B$9:$B36))</f>
        <v>2.3636363636363638</v>
      </c>
      <c r="U36" s="23">
        <f t="shared" si="5"/>
        <v>12.76923076923077</v>
      </c>
    </row>
    <row r="37" spans="1:21" ht="12.75">
      <c r="A37" s="5" t="s">
        <v>19</v>
      </c>
      <c r="B37" s="1">
        <v>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Q37" s="7"/>
      <c r="S37" s="23">
        <f>IF(Q37="","",SUM($D$10:$P37)/COUNT($B$10:$B37))</f>
      </c>
      <c r="T37" s="23">
        <f>IF($Q37="","",SUM($B$10:$B37)/COUNT($B$9:$B37))</f>
      </c>
      <c r="U37" s="23">
        <f t="shared" si="5"/>
      </c>
    </row>
    <row r="38" spans="1:21" ht="12.75">
      <c r="A38" s="5" t="s">
        <v>21</v>
      </c>
      <c r="B38" s="1">
        <v>4</v>
      </c>
      <c r="C38" s="12"/>
      <c r="D38" s="12">
        <v>10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Q38" s="7"/>
      <c r="S38" s="23">
        <f>IF(Q38="","",SUM($D$10:$P38)/COUNT($B$10:$B38))</f>
      </c>
      <c r="T38" s="23">
        <f>IF($Q38="","",SUM($B$10:$B38)/COUNT($B$9:$B38))</f>
      </c>
      <c r="U38" s="23">
        <f t="shared" si="5"/>
      </c>
    </row>
    <row r="39" spans="1:21" ht="12.75">
      <c r="A39" s="5"/>
      <c r="B39" s="1"/>
      <c r="C39" s="12"/>
      <c r="D39" s="12">
        <v>11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Q39" s="7"/>
      <c r="S39" s="23">
        <f>IF(Q39="","",SUM($D$10:$P39)/COUNT($B$10:$B39))</f>
      </c>
      <c r="T39" s="23">
        <f>IF($Q39="","",SUM($B$10:$B39)/COUNT($B$9:$B39))</f>
      </c>
      <c r="U39" s="23">
        <f t="shared" si="5"/>
      </c>
    </row>
    <row r="40" spans="1:21" ht="12.75">
      <c r="A40" s="5"/>
      <c r="B40" s="1"/>
      <c r="C40" s="12"/>
      <c r="D40" s="12">
        <v>11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Q40" s="7"/>
      <c r="S40" s="23">
        <f>IF(Q40="","",SUM($D$10:$P40)/COUNT($B$10:$B40))</f>
      </c>
      <c r="T40" s="23">
        <f>IF($Q40="","",SUM($B$10:$B40)/COUNT($B$9:$B40))</f>
      </c>
      <c r="U40" s="23">
        <f t="shared" si="5"/>
      </c>
    </row>
    <row r="41" spans="1:21" ht="12.75">
      <c r="A41" s="5"/>
      <c r="B41" s="1"/>
      <c r="C41" s="12"/>
      <c r="D41" s="12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Q41" s="7">
        <f>SUM(D38:D41)</f>
        <v>49</v>
      </c>
      <c r="S41" s="23">
        <f>IF(Q41="","",SUM($D$10:$P41)/COUNT($B$10:$B41))</f>
        <v>29.307692307692307</v>
      </c>
      <c r="T41" s="23">
        <f>IF($Q41="","",SUM($B$10:$B41)/COUNT($B$9:$B41))</f>
        <v>2.3076923076923075</v>
      </c>
      <c r="U41" s="23">
        <f t="shared" si="5"/>
        <v>12.700000000000001</v>
      </c>
    </row>
    <row r="42" spans="1:21" ht="12.75">
      <c r="A42" s="5" t="s">
        <v>22</v>
      </c>
      <c r="B42" s="1">
        <v>7</v>
      </c>
      <c r="C42" s="12">
        <v>12</v>
      </c>
      <c r="D42" s="12">
        <v>13</v>
      </c>
      <c r="E42" s="12"/>
      <c r="F42" s="12"/>
      <c r="G42" s="12"/>
      <c r="H42" s="12"/>
      <c r="I42" s="12">
        <v>11</v>
      </c>
      <c r="J42" s="12"/>
      <c r="K42" s="12"/>
      <c r="L42" s="12"/>
      <c r="M42" s="12"/>
      <c r="N42" s="12"/>
      <c r="O42" s="12"/>
      <c r="Q42" s="7"/>
      <c r="S42" s="23">
        <f>IF(Q42="","",SUM($D$10:$P42)/COUNT($B$10:$B42))</f>
      </c>
      <c r="T42" s="23">
        <f>IF($Q42="","",SUM($B$10:$B42)/COUNT($B$9:$B42))</f>
      </c>
      <c r="U42" s="23">
        <f t="shared" si="5"/>
      </c>
    </row>
    <row r="43" spans="1:21" ht="12.75">
      <c r="A43" s="5"/>
      <c r="B43" s="1"/>
      <c r="C43" s="12"/>
      <c r="D43" s="12">
        <v>14</v>
      </c>
      <c r="E43" s="12"/>
      <c r="F43" s="12"/>
      <c r="G43" s="12"/>
      <c r="H43" s="12"/>
      <c r="I43" s="12">
        <v>9</v>
      </c>
      <c r="J43" s="12"/>
      <c r="K43" s="12"/>
      <c r="L43" s="12"/>
      <c r="M43" s="12"/>
      <c r="N43" s="12"/>
      <c r="O43" s="12"/>
      <c r="Q43" s="7"/>
      <c r="S43" s="23">
        <f>IF(Q43="","",SUM($D$10:$P43)/COUNT($B$10:$B43))</f>
      </c>
      <c r="T43" s="23">
        <f>IF($Q43="","",SUM($B$10:$B43)/COUNT($B$9:$B43))</f>
      </c>
      <c r="U43" s="23">
        <f t="shared" si="5"/>
      </c>
    </row>
    <row r="44" spans="1:21" ht="12.75">
      <c r="A44" s="5"/>
      <c r="B44" s="1"/>
      <c r="C44" s="12"/>
      <c r="D44" s="12">
        <v>13</v>
      </c>
      <c r="E44" s="12"/>
      <c r="F44" s="12"/>
      <c r="G44" s="12"/>
      <c r="H44" s="12"/>
      <c r="I44" s="12">
        <v>12</v>
      </c>
      <c r="J44" s="12"/>
      <c r="K44" s="12"/>
      <c r="L44" s="12"/>
      <c r="M44" s="12"/>
      <c r="N44" s="12"/>
      <c r="O44" s="12"/>
      <c r="Q44" s="7">
        <v>84</v>
      </c>
      <c r="S44" s="23">
        <f>IF(Q44="","",SUM($D$10:$P44)/COUNT($B$10:$B44))</f>
        <v>32.357142857142854</v>
      </c>
      <c r="T44" s="23">
        <f>IF($Q44="","",SUM($B$10:$B44)/COUNT($B$9:$B44))</f>
        <v>2.642857142857143</v>
      </c>
      <c r="U44" s="23">
        <f t="shared" si="5"/>
        <v>12.243243243243242</v>
      </c>
    </row>
    <row r="45" spans="1:21" ht="12.75">
      <c r="A45" s="5" t="s">
        <v>23</v>
      </c>
      <c r="B45" s="1">
        <v>6</v>
      </c>
      <c r="C45" s="12"/>
      <c r="D45" s="12">
        <v>13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Q45" s="7"/>
      <c r="S45" s="23">
        <f>IF(Q45="","",SUM($D$10:$P45)/COUNT($B$10:$B45))</f>
      </c>
      <c r="T45" s="23">
        <f>IF($Q45="","",SUM($B$10:$B45)/COUNT($B$9:$B45))</f>
      </c>
      <c r="U45" s="23">
        <f t="shared" si="5"/>
      </c>
    </row>
    <row r="46" spans="1:21" ht="12.75">
      <c r="A46" s="5"/>
      <c r="B46" s="1"/>
      <c r="C46" s="12"/>
      <c r="D46" s="12">
        <v>10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Q46" s="7"/>
      <c r="S46" s="23">
        <f>IF(Q46="","",SUM($D$10:$P46)/COUNT($B$10:$B46))</f>
      </c>
      <c r="T46" s="23">
        <f>IF($Q46="","",SUM($B$10:$B46)/COUNT($B$9:$B46))</f>
      </c>
      <c r="U46" s="23">
        <f t="shared" si="5"/>
      </c>
    </row>
    <row r="47" spans="1:21" ht="12.75">
      <c r="A47" s="5"/>
      <c r="B47" s="1"/>
      <c r="C47" s="12"/>
      <c r="D47" s="12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Q47" s="7"/>
      <c r="S47" s="23">
        <f>IF(Q47="","",SUM($D$10:$P47)/COUNT($B$10:$B47))</f>
      </c>
      <c r="T47" s="23">
        <f>IF($Q47="","",SUM($B$10:$B47)/COUNT($B$9:$B47))</f>
      </c>
      <c r="U47" s="23">
        <f t="shared" si="5"/>
      </c>
    </row>
    <row r="48" spans="1:21" ht="12.75">
      <c r="A48" s="5"/>
      <c r="B48" s="1"/>
      <c r="C48" s="12"/>
      <c r="D48" s="12">
        <v>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7"/>
      <c r="S48" s="23">
        <f>IF(Q48="","",SUM($D$10:$P48)/COUNT($B$10:$B48))</f>
      </c>
      <c r="T48" s="23">
        <f>IF($Q48="","",SUM($B$10:$B48)/COUNT($B$9:$B48))</f>
      </c>
      <c r="U48" s="23">
        <f t="shared" si="5"/>
      </c>
    </row>
    <row r="49" spans="1:21" ht="12.75">
      <c r="A49" s="5"/>
      <c r="B49" s="1"/>
      <c r="C49" s="12"/>
      <c r="D49" s="12">
        <v>12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Q49" s="7"/>
      <c r="S49" s="23">
        <f>IF(Q49="","",SUM($D$10:$P49)/COUNT($B$10:$B49))</f>
      </c>
      <c r="T49" s="23">
        <f>IF($Q49="","",SUM($B$10:$B49)/COUNT($B$9:$B49))</f>
      </c>
      <c r="U49" s="23">
        <f t="shared" si="5"/>
      </c>
    </row>
    <row r="50" spans="1:21" ht="12.75">
      <c r="A50" s="5"/>
      <c r="B50" s="1"/>
      <c r="C50" s="12"/>
      <c r="D50" s="12">
        <v>13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7">
        <f>SUM(D45:D50)</f>
        <v>66</v>
      </c>
      <c r="S50" s="23">
        <f>IF(Q50="","",SUM($D$10:$P50)/COUNT($B$10:$B50))</f>
        <v>34.6</v>
      </c>
      <c r="T50" s="23">
        <f>IF($Q50="","",SUM($B$10:$B50)/COUNT($B$9:$B50))</f>
        <v>2.8666666666666667</v>
      </c>
      <c r="U50" s="23">
        <f t="shared" si="5"/>
        <v>12.069767441860465</v>
      </c>
    </row>
    <row r="51" spans="1:21" ht="12.75">
      <c r="A51" s="5" t="s">
        <v>24</v>
      </c>
      <c r="B51" s="1">
        <v>8</v>
      </c>
      <c r="C51" s="12">
        <v>11</v>
      </c>
      <c r="D51" s="12">
        <v>15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7"/>
      <c r="S51" s="23">
        <f>IF(Q51="","",SUM($D$10:$P51)/COUNT($B$10:$B51))</f>
      </c>
      <c r="T51" s="23">
        <f>IF($Q51="","",SUM($B$10:$B51)/COUNT($B$9:$B51))</f>
      </c>
      <c r="U51" s="23">
        <f t="shared" si="5"/>
      </c>
    </row>
    <row r="52" spans="1:21" ht="12.75">
      <c r="A52" s="5"/>
      <c r="B52" s="1"/>
      <c r="C52" s="12">
        <v>8</v>
      </c>
      <c r="D52" s="12">
        <v>11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7"/>
      <c r="S52" s="23">
        <f>IF(Q52="","",SUM($D$10:$P52)/COUNT($B$10:$B52))</f>
      </c>
      <c r="T52" s="23">
        <f>IF($Q52="","",SUM($B$10:$B52)/COUNT($B$9:$B52))</f>
      </c>
      <c r="U52" s="23">
        <f t="shared" si="5"/>
      </c>
    </row>
    <row r="53" spans="1:21" ht="12.75">
      <c r="A53" s="5"/>
      <c r="B53" s="1"/>
      <c r="C53" s="12"/>
      <c r="D53" s="12">
        <v>10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Q53" s="7"/>
      <c r="S53" s="23">
        <f>IF(Q53="","",SUM($D$10:$P53)/COUNT($B$10:$B53))</f>
      </c>
      <c r="T53" s="23">
        <f>IF($Q53="","",SUM($B$10:$B53)/COUNT($B$9:$B53))</f>
      </c>
      <c r="U53" s="23">
        <f t="shared" si="5"/>
      </c>
    </row>
    <row r="54" spans="1:21" ht="12.75">
      <c r="A54" s="5"/>
      <c r="B54" s="1"/>
      <c r="C54" s="12"/>
      <c r="D54" s="12">
        <v>13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Q54" s="7"/>
      <c r="S54" s="23">
        <f>IF(Q54="","",SUM($D$10:$P54)/COUNT($B$10:$B54))</f>
      </c>
      <c r="T54" s="23">
        <f>IF($Q54="","",SUM($B$10:$B54)/COUNT($B$9:$B54))</f>
      </c>
      <c r="U54" s="23">
        <f t="shared" si="5"/>
      </c>
    </row>
    <row r="55" spans="1:21" ht="12.75">
      <c r="A55" s="5"/>
      <c r="B55" s="1"/>
      <c r="C55" s="12"/>
      <c r="D55" s="12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7"/>
      <c r="S55" s="23">
        <f>IF(Q55="","",SUM($D$10:$P55)/COUNT($B$10:$B55))</f>
      </c>
      <c r="T55" s="23">
        <f>IF($Q55="","",SUM($B$10:$B55)/COUNT($B$9:$B55))</f>
      </c>
      <c r="U55" s="23">
        <f t="shared" si="5"/>
      </c>
    </row>
    <row r="56" spans="1:21" ht="12.75">
      <c r="A56" s="5"/>
      <c r="B56" s="1"/>
      <c r="C56" s="12"/>
      <c r="D56" s="12">
        <v>10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Q56" s="7">
        <v>87</v>
      </c>
      <c r="S56" s="23">
        <f>IF(Q56="","",SUM($D$10:$P56)/COUNT($B$10:$B56))</f>
        <v>36.6875</v>
      </c>
      <c r="T56" s="23">
        <f>IF($Q56="","",SUM($B$10:$B56)/COUNT($B$9:$B56))</f>
        <v>3.1875</v>
      </c>
      <c r="U56" s="23">
        <f t="shared" si="5"/>
        <v>11.509803921568627</v>
      </c>
    </row>
    <row r="57" spans="1:21" ht="12.75">
      <c r="A57" s="5" t="s">
        <v>25</v>
      </c>
      <c r="B57" s="1">
        <v>12</v>
      </c>
      <c r="C57" s="12"/>
      <c r="D57" s="12">
        <v>12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7"/>
      <c r="S57" s="23">
        <f>IF(Q57="","",SUM($D$10:$P57)/COUNT($B$10:$B57))</f>
      </c>
      <c r="T57" s="23">
        <f>IF($Q57="","",SUM($B$10:$B57)/COUNT($B$9:$B57))</f>
      </c>
      <c r="U57" s="23">
        <f t="shared" si="5"/>
      </c>
    </row>
    <row r="58" spans="1:21" ht="12.75">
      <c r="A58" s="5"/>
      <c r="B58" s="1"/>
      <c r="C58" s="12"/>
      <c r="D58" s="12">
        <v>11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Q58" s="7"/>
      <c r="S58" s="23">
        <f>IF(Q58="","",SUM($D$10:$P58)/COUNT($B$10:$B58))</f>
      </c>
      <c r="T58" s="23">
        <f>IF($Q58="","",SUM($B$10:$B58)/COUNT($B$9:$B58))</f>
      </c>
      <c r="U58" s="23">
        <f t="shared" si="5"/>
      </c>
    </row>
    <row r="59" spans="1:21" ht="12.75">
      <c r="A59" s="5"/>
      <c r="B59" s="1"/>
      <c r="C59" s="12"/>
      <c r="D59" s="12">
        <v>12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Q59" s="7"/>
      <c r="S59" s="23">
        <f>IF(Q59="","",SUM($D$10:$P59)/COUNT($B$10:$B59))</f>
      </c>
      <c r="T59" s="23">
        <f>IF($Q59="","",SUM($B$10:$B59)/COUNT($B$9:$B59))</f>
      </c>
      <c r="U59" s="23">
        <f t="shared" si="5"/>
      </c>
    </row>
    <row r="60" spans="1:21" ht="12.75">
      <c r="A60" s="5"/>
      <c r="B60" s="1"/>
      <c r="C60" s="12"/>
      <c r="D60" s="12">
        <v>10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7"/>
      <c r="S60" s="23">
        <f>IF(Q60="","",SUM($D$10:$P60)/COUNT($B$10:$B60))</f>
      </c>
      <c r="T60" s="23">
        <f>IF($Q60="","",SUM($B$10:$B60)/COUNT($B$9:$B60))</f>
      </c>
      <c r="U60" s="23">
        <f t="shared" si="5"/>
      </c>
    </row>
    <row r="61" spans="1:21" ht="12.75">
      <c r="A61" s="5"/>
      <c r="B61" s="1"/>
      <c r="C61" s="12"/>
      <c r="D61" s="12">
        <v>14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7"/>
      <c r="S61" s="23">
        <f>IF(Q61="","",SUM($D$10:$P61)/COUNT($B$10:$B61))</f>
      </c>
      <c r="T61" s="23">
        <f>IF($Q61="","",SUM($B$10:$B61)/COUNT($B$9:$B61))</f>
      </c>
      <c r="U61" s="23">
        <f t="shared" si="5"/>
      </c>
    </row>
    <row r="62" spans="1:21" ht="12.75">
      <c r="A62" s="5"/>
      <c r="B62" s="1"/>
      <c r="C62" s="12"/>
      <c r="D62" s="12">
        <v>13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7"/>
      <c r="S62" s="23">
        <f>IF(Q62="","",SUM($D$10:$P62)/COUNT($B$10:$B62))</f>
      </c>
      <c r="T62" s="23">
        <f>IF($Q62="","",SUM($B$10:$B62)/COUNT($B$9:$B62))</f>
      </c>
      <c r="U62" s="23">
        <f t="shared" si="5"/>
      </c>
    </row>
    <row r="63" spans="1:21" ht="12.75">
      <c r="A63" s="5"/>
      <c r="B63" s="1"/>
      <c r="C63" s="12"/>
      <c r="D63" s="12">
        <v>12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7"/>
      <c r="S63" s="23">
        <f>IF(Q63="","",SUM($D$10:$P63)/COUNT($B$10:$B63))</f>
      </c>
      <c r="T63" s="23">
        <f>IF($Q63="","",SUM($B$10:$B63)/COUNT($B$9:$B63))</f>
      </c>
      <c r="U63" s="23">
        <f t="shared" si="5"/>
      </c>
    </row>
    <row r="64" spans="1:21" ht="12.75">
      <c r="A64" s="5"/>
      <c r="B64" s="1"/>
      <c r="C64" s="12"/>
      <c r="D64" s="12">
        <v>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7"/>
      <c r="S64" s="23">
        <f>IF(Q64="","",SUM($D$10:$P64)/COUNT($B$10:$B64))</f>
      </c>
      <c r="T64" s="23">
        <f>IF($Q64="","",SUM($B$10:$B64)/COUNT($B$9:$B64))</f>
      </c>
      <c r="U64" s="23">
        <f t="shared" si="5"/>
      </c>
    </row>
    <row r="65" spans="1:21" ht="12.75">
      <c r="A65" s="5"/>
      <c r="B65" s="1"/>
      <c r="C65" s="12"/>
      <c r="D65" s="12">
        <v>11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Q65" s="7"/>
      <c r="S65" s="23">
        <f>IF(Q65="","",SUM($D$10:$P65)/COUNT($B$10:$B65))</f>
      </c>
      <c r="T65" s="23">
        <f>IF($Q65="","",SUM($B$10:$B65)/COUNT($B$9:$B65))</f>
      </c>
      <c r="U65" s="23">
        <f t="shared" si="5"/>
      </c>
    </row>
    <row r="66" spans="1:21" ht="12.75">
      <c r="A66" s="5"/>
      <c r="B66" s="1"/>
      <c r="C66" s="12"/>
      <c r="D66" s="12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Q66" s="7"/>
      <c r="S66" s="23">
        <f>IF(Q66="","",SUM($D$10:$P66)/COUNT($B$10:$B66))</f>
      </c>
      <c r="T66" s="23">
        <f>IF($Q66="","",SUM($B$10:$B66)/COUNT($B$9:$B66))</f>
      </c>
      <c r="U66" s="23">
        <f t="shared" si="5"/>
      </c>
    </row>
    <row r="67" spans="1:21" ht="12.75">
      <c r="A67" s="5"/>
      <c r="B67" s="1"/>
      <c r="C67" s="12"/>
      <c r="D67" s="12">
        <v>11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Q67" s="7"/>
      <c r="S67" s="23">
        <f>IF(Q67="","",SUM($D$10:$P67)/COUNT($B$10:$B67))</f>
      </c>
      <c r="T67" s="23">
        <f>IF($Q67="","",SUM($B$10:$B67)/COUNT($B$9:$B67))</f>
      </c>
      <c r="U67" s="23">
        <f t="shared" si="5"/>
      </c>
    </row>
    <row r="68" spans="1:21" ht="12.75">
      <c r="A68" s="5"/>
      <c r="B68" s="1"/>
      <c r="C68" s="12"/>
      <c r="D68" s="12">
        <v>14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Q68" s="7">
        <f>SUM(D57:D68)</f>
        <v>139</v>
      </c>
      <c r="S68" s="23">
        <f>IF(Q68="","",SUM($D$10:$P68)/COUNT($B$10:$B68))</f>
        <v>42.705882352941174</v>
      </c>
      <c r="T68" s="23">
        <f>IF($Q68="","",SUM($B$10:$B68)/COUNT($B$9:$B68))</f>
        <v>3.7058823529411766</v>
      </c>
      <c r="U68" s="23">
        <f t="shared" si="5"/>
        <v>11.523809523809522</v>
      </c>
    </row>
    <row r="69" spans="1:21" ht="12.75">
      <c r="A69" s="5" t="s">
        <v>26</v>
      </c>
      <c r="B69" s="1">
        <v>10</v>
      </c>
      <c r="C69" s="12"/>
      <c r="D69" s="12">
        <v>18</v>
      </c>
      <c r="E69" s="12"/>
      <c r="F69" s="12">
        <v>18</v>
      </c>
      <c r="G69" s="12"/>
      <c r="H69" s="12"/>
      <c r="I69" s="12"/>
      <c r="J69" s="12"/>
      <c r="K69" s="12"/>
      <c r="L69" s="12"/>
      <c r="M69" s="12"/>
      <c r="N69" s="12"/>
      <c r="O69" s="12"/>
      <c r="Q69" s="7"/>
      <c r="S69" s="23">
        <f>IF(Q69="","",SUM($D$10:$P69)/COUNT($B$10:$B69))</f>
      </c>
      <c r="T69" s="23">
        <f>IF($Q69="","",SUM($B$10:$B69)/COUNT($B$9:$B69))</f>
      </c>
      <c r="U69" s="23">
        <f t="shared" si="5"/>
      </c>
    </row>
    <row r="70" spans="1:21" ht="12.75">
      <c r="A70" s="5"/>
      <c r="B70" s="1"/>
      <c r="C70" s="12"/>
      <c r="D70" s="12">
        <v>7</v>
      </c>
      <c r="E70" s="12"/>
      <c r="F70" s="12">
        <v>18</v>
      </c>
      <c r="G70" s="12"/>
      <c r="H70" s="12"/>
      <c r="I70" s="12"/>
      <c r="J70" s="12"/>
      <c r="K70" s="12"/>
      <c r="L70" s="12"/>
      <c r="M70" s="12"/>
      <c r="N70" s="12"/>
      <c r="O70" s="12"/>
      <c r="Q70" s="7"/>
      <c r="S70" s="23">
        <f>IF(Q70="","",SUM($D$10:$P70)/COUNT($B$10:$B70))</f>
      </c>
      <c r="T70" s="23">
        <f>IF($Q70="","",SUM($B$10:$B70)/COUNT($B$9:$B70))</f>
      </c>
      <c r="U70" s="23">
        <f t="shared" si="5"/>
      </c>
    </row>
    <row r="71" spans="1:21" ht="12.75">
      <c r="A71" s="5"/>
      <c r="B71" s="1"/>
      <c r="C71" s="12"/>
      <c r="D71" s="12">
        <v>12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Q71" s="7"/>
      <c r="S71" s="23">
        <f>IF(Q71="","",SUM($D$10:$P71)/COUNT($B$10:$B71))</f>
      </c>
      <c r="T71" s="23">
        <f>IF($Q71="","",SUM($B$10:$B71)/COUNT($B$9:$B71))</f>
      </c>
      <c r="U71" s="23">
        <f t="shared" si="5"/>
      </c>
    </row>
    <row r="72" spans="1:21" ht="12.75">
      <c r="A72" s="5"/>
      <c r="B72" s="1"/>
      <c r="C72" s="12"/>
      <c r="D72" s="12">
        <v>14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Q72" s="7"/>
      <c r="S72" s="23">
        <f>IF(Q72="","",SUM($D$10:$P72)/COUNT($B$10:$B72))</f>
      </c>
      <c r="T72" s="23">
        <f>IF($Q72="","",SUM($B$10:$B72)/COUNT($B$9:$B72))</f>
      </c>
      <c r="U72" s="23">
        <f t="shared" si="5"/>
      </c>
    </row>
    <row r="73" spans="1:21" ht="12.75">
      <c r="A73" s="5"/>
      <c r="B73" s="1"/>
      <c r="C73" s="12"/>
      <c r="D73" s="12">
        <v>10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Q73" s="7"/>
      <c r="S73" s="23">
        <f>IF(Q73="","",SUM($D$10:$P73)/COUNT($B$10:$B73))</f>
      </c>
      <c r="T73" s="23">
        <f>IF($Q73="","",SUM($B$10:$B73)/COUNT($B$9:$B73))</f>
      </c>
      <c r="U73" s="23">
        <f t="shared" si="5"/>
      </c>
    </row>
    <row r="74" spans="1:21" ht="12.75">
      <c r="A74" s="5"/>
      <c r="B74" s="1"/>
      <c r="C74" s="12"/>
      <c r="D74" s="12">
        <v>15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Q74" s="7"/>
      <c r="S74" s="23">
        <f>IF(Q74="","",SUM($D$10:$P74)/COUNT($B$10:$B74))</f>
      </c>
      <c r="T74" s="23">
        <f>IF($Q74="","",SUM($B$10:$B74)/COUNT($B$9:$B74))</f>
      </c>
      <c r="U74" s="23">
        <f t="shared" si="5"/>
      </c>
    </row>
    <row r="75" spans="1:21" ht="12.75">
      <c r="A75" s="5"/>
      <c r="B75" s="1"/>
      <c r="C75" s="12"/>
      <c r="D75" s="12">
        <v>16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Q75" s="7"/>
      <c r="S75" s="23">
        <f>IF(Q75="","",SUM($D$10:$P75)/COUNT($B$10:$B75))</f>
      </c>
      <c r="T75" s="23">
        <f>IF($Q75="","",SUM($B$10:$B75)/COUNT($B$9:$B75))</f>
      </c>
      <c r="U75" s="23">
        <f aca="true" t="shared" si="6" ref="U75:U138">IF(S75="","",S75/T75)</f>
      </c>
    </row>
    <row r="76" spans="1:21" ht="12.75">
      <c r="A76" s="5"/>
      <c r="B76" s="1"/>
      <c r="C76" s="12"/>
      <c r="D76" s="12">
        <v>14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Q76" s="7">
        <v>142</v>
      </c>
      <c r="S76" s="23">
        <f>IF(Q76="","",SUM($D$10:$P76)/COUNT($B$10:$B76))</f>
        <v>48.22222222222222</v>
      </c>
      <c r="T76" s="23">
        <f>IF($Q76="","",SUM($B$10:$B76)/COUNT($B$9:$B76))</f>
        <v>4.055555555555555</v>
      </c>
      <c r="U76" s="23">
        <f t="shared" si="6"/>
        <v>11.89041095890411</v>
      </c>
    </row>
    <row r="77" spans="1:21" ht="12.75">
      <c r="A77" s="5" t="s">
        <v>27</v>
      </c>
      <c r="B77" s="1">
        <v>6</v>
      </c>
      <c r="C77" s="12"/>
      <c r="D77" s="12">
        <v>9</v>
      </c>
      <c r="E77" s="12"/>
      <c r="F77" s="12"/>
      <c r="G77" s="12"/>
      <c r="H77" s="12"/>
      <c r="I77" s="12"/>
      <c r="J77" s="12"/>
      <c r="K77" s="12"/>
      <c r="L77" s="12"/>
      <c r="M77" s="12">
        <v>16</v>
      </c>
      <c r="N77" s="12"/>
      <c r="O77" s="12"/>
      <c r="Q77" s="7"/>
      <c r="S77" s="23">
        <f>IF(Q77="","",SUM($D$10:$P77)/COUNT($B$10:$B77))</f>
      </c>
      <c r="T77" s="23">
        <f>IF($Q77="","",SUM($B$10:$B77)/COUNT($B$9:$B77))</f>
      </c>
      <c r="U77" s="23">
        <f t="shared" si="6"/>
      </c>
    </row>
    <row r="78" spans="1:21" ht="12.75">
      <c r="A78" s="5"/>
      <c r="B78" s="1"/>
      <c r="C78" s="12"/>
      <c r="D78" s="12">
        <v>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Q78" s="7"/>
      <c r="S78" s="23">
        <f>IF(Q78="","",SUM($D$10:$P78)/COUNT($B$10:$B78))</f>
      </c>
      <c r="T78" s="23">
        <f>IF($Q78="","",SUM($B$10:$B78)/COUNT($B$9:$B78))</f>
      </c>
      <c r="U78" s="23">
        <f t="shared" si="6"/>
      </c>
    </row>
    <row r="79" spans="1:21" ht="12.75">
      <c r="A79" s="5"/>
      <c r="B79" s="1"/>
      <c r="C79" s="12"/>
      <c r="D79" s="12">
        <v>10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Q79" s="7"/>
      <c r="S79" s="23">
        <f>IF(Q79="","",SUM($D$10:$P79)/COUNT($B$10:$B79))</f>
      </c>
      <c r="T79" s="23">
        <f>IF($Q79="","",SUM($B$10:$B79)/COUNT($B$9:$B79))</f>
      </c>
      <c r="U79" s="23">
        <f t="shared" si="6"/>
      </c>
    </row>
    <row r="80" spans="1:21" ht="12.75">
      <c r="A80" s="5"/>
      <c r="B80" s="1"/>
      <c r="C80" s="12"/>
      <c r="D80" s="12">
        <v>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Q80" s="7"/>
      <c r="S80" s="23">
        <f>IF(Q80="","",SUM($D$10:$P80)/COUNT($B$10:$B80))</f>
      </c>
      <c r="T80" s="23">
        <f>IF($Q80="","",SUM($B$10:$B80)/COUNT($B$9:$B80))</f>
      </c>
      <c r="U80" s="23">
        <f t="shared" si="6"/>
      </c>
    </row>
    <row r="81" spans="1:21" ht="12.75">
      <c r="A81" s="5"/>
      <c r="B81" s="1"/>
      <c r="C81" s="12"/>
      <c r="D81" s="12">
        <v>10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Q81" s="7">
        <v>63</v>
      </c>
      <c r="S81" s="23">
        <f>IF(Q81="","",SUM($D$10:$P81)/COUNT($B$10:$B81))</f>
        <v>49</v>
      </c>
      <c r="T81" s="23">
        <f>IF($Q81="","",SUM($B$10:$B81)/COUNT($B$9:$B81))</f>
        <v>4.157894736842105</v>
      </c>
      <c r="U81" s="23">
        <f t="shared" si="6"/>
        <v>11.784810126582279</v>
      </c>
    </row>
    <row r="82" spans="1:21" ht="12.75">
      <c r="A82" s="5" t="s">
        <v>29</v>
      </c>
      <c r="B82" s="1">
        <v>10</v>
      </c>
      <c r="C82" s="12">
        <v>9</v>
      </c>
      <c r="D82" s="12">
        <v>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Q82" s="7"/>
      <c r="S82" s="23">
        <f>IF(Q82="","",SUM($D$10:$P82)/COUNT($B$10:$B82))</f>
      </c>
      <c r="T82" s="23">
        <f>IF($Q82="","",SUM($B$10:$B82)/COUNT($B$9:$B82))</f>
      </c>
      <c r="U82" s="23">
        <f t="shared" si="6"/>
      </c>
    </row>
    <row r="83" spans="1:21" ht="12.75">
      <c r="A83" s="5"/>
      <c r="B83" s="1"/>
      <c r="C83" s="12">
        <v>18</v>
      </c>
      <c r="D83" s="12">
        <v>12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Q83" s="7"/>
      <c r="S83" s="23">
        <f>IF(Q83="","",SUM($D$10:$P83)/COUNT($B$10:$B83))</f>
      </c>
      <c r="T83" s="23">
        <f>IF($Q83="","",SUM($B$10:$B83)/COUNT($B$9:$B83))</f>
      </c>
      <c r="U83" s="23">
        <f t="shared" si="6"/>
      </c>
    </row>
    <row r="84" spans="1:21" ht="12.75">
      <c r="A84" s="5"/>
      <c r="B84" s="1"/>
      <c r="C84" s="12">
        <v>10</v>
      </c>
      <c r="D84" s="12">
        <v>9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Q84" s="7"/>
      <c r="S84" s="23">
        <f>IF(Q84="","",SUM($D$10:$P84)/COUNT($B$10:$B84))</f>
      </c>
      <c r="T84" s="23">
        <f>IF($Q84="","",SUM($B$10:$B84)/COUNT($B$9:$B84))</f>
      </c>
      <c r="U84" s="23">
        <f t="shared" si="6"/>
      </c>
    </row>
    <row r="85" spans="1:21" ht="12.75">
      <c r="A85" s="5"/>
      <c r="B85" s="1"/>
      <c r="C85" s="12"/>
      <c r="D85" s="12">
        <v>16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Q85" s="7"/>
      <c r="S85" s="23">
        <f>IF(Q85="","",SUM($D$10:$P85)/COUNT($B$10:$B85))</f>
      </c>
      <c r="T85" s="23">
        <f>IF($Q85="","",SUM($B$10:$B85)/COUNT($B$9:$B85))</f>
      </c>
      <c r="U85" s="23">
        <f t="shared" si="6"/>
      </c>
    </row>
    <row r="86" spans="1:21" ht="12.75">
      <c r="A86" s="5"/>
      <c r="B86" s="1"/>
      <c r="C86" s="12"/>
      <c r="D86" s="12">
        <v>11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Q86" s="7"/>
      <c r="S86" s="23">
        <f>IF(Q86="","",SUM($D$10:$P86)/COUNT($B$10:$B86))</f>
      </c>
      <c r="T86" s="23">
        <f>IF($Q86="","",SUM($B$10:$B86)/COUNT($B$9:$B86))</f>
      </c>
      <c r="U86" s="23">
        <f t="shared" si="6"/>
      </c>
    </row>
    <row r="87" spans="1:21" ht="12.75">
      <c r="A87" s="5"/>
      <c r="B87" s="1"/>
      <c r="C87" s="12"/>
      <c r="D87" s="12">
        <v>11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Q87" s="7"/>
      <c r="S87" s="23">
        <f>IF(Q87="","",SUM($D$10:$P87)/COUNT($B$10:$B87))</f>
      </c>
      <c r="T87" s="23">
        <f>IF($Q87="","",SUM($B$10:$B87)/COUNT($B$9:$B87))</f>
      </c>
      <c r="U87" s="23">
        <f t="shared" si="6"/>
      </c>
    </row>
    <row r="88" spans="1:21" ht="12.75">
      <c r="A88" s="5"/>
      <c r="B88" s="1"/>
      <c r="C88" s="12"/>
      <c r="D88" s="12">
        <v>15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Q88" s="7">
        <v>119</v>
      </c>
      <c r="S88" s="23">
        <f>IF(Q88="","",SUM($D$10:$P88)/COUNT($B$10:$B88))</f>
        <v>50.65</v>
      </c>
      <c r="T88" s="23">
        <f>IF($Q88="","",SUM($B$10:$B88)/COUNT($B$9:$B88))</f>
        <v>4.45</v>
      </c>
      <c r="U88" s="23">
        <f t="shared" si="6"/>
        <v>11.382022471910112</v>
      </c>
    </row>
    <row r="89" spans="1:21" ht="12.75">
      <c r="A89" s="5" t="s">
        <v>32</v>
      </c>
      <c r="B89" s="1">
        <v>4</v>
      </c>
      <c r="C89" s="12"/>
      <c r="D89" s="12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Q89" s="7"/>
      <c r="S89" s="23">
        <f>IF(Q89="","",SUM($D$10:$P89)/COUNT($B$10:$B89))</f>
      </c>
      <c r="T89" s="23">
        <f>IF($Q89="","",SUM($B$10:$B89)/COUNT($B$9:$B89))</f>
      </c>
      <c r="U89" s="23">
        <f t="shared" si="6"/>
      </c>
    </row>
    <row r="90" spans="1:21" ht="12.75">
      <c r="A90" s="5"/>
      <c r="B90" s="1"/>
      <c r="C90" s="12"/>
      <c r="D90" s="12">
        <v>9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Q90" s="7"/>
      <c r="S90" s="23">
        <f>IF(Q90="","",SUM($D$10:$P90)/COUNT($B$10:$B90))</f>
      </c>
      <c r="T90" s="23">
        <f>IF($Q90="","",SUM($B$10:$B90)/COUNT($B$9:$B90))</f>
      </c>
      <c r="U90" s="23">
        <f t="shared" si="6"/>
      </c>
    </row>
    <row r="91" spans="1:21" ht="12.75">
      <c r="A91" s="5"/>
      <c r="B91" s="1"/>
      <c r="C91" s="12"/>
      <c r="D91" s="12">
        <v>8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Q91" s="7"/>
      <c r="S91" s="23">
        <f>IF(Q91="","",SUM($D$10:$P91)/COUNT($B$10:$B91))</f>
      </c>
      <c r="T91" s="23">
        <f>IF($Q91="","",SUM($B$10:$B91)/COUNT($B$9:$B91))</f>
      </c>
      <c r="U91" s="23">
        <f t="shared" si="6"/>
      </c>
    </row>
    <row r="92" spans="1:21" ht="12.75">
      <c r="A92" s="5"/>
      <c r="B92" s="1"/>
      <c r="C92" s="12"/>
      <c r="D92" s="12">
        <v>10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Q92" s="7">
        <v>36</v>
      </c>
      <c r="S92" s="23">
        <f>IF(Q92="","",SUM($D$10:$P92)/COUNT($B$10:$B92))</f>
        <v>49.95238095238095</v>
      </c>
      <c r="T92" s="23">
        <f>IF($Q92="","",SUM($B$10:$B92)/COUNT($B$9:$B92))</f>
        <v>4.428571428571429</v>
      </c>
      <c r="U92" s="23">
        <f t="shared" si="6"/>
        <v>11.279569892473116</v>
      </c>
    </row>
    <row r="93" spans="1:21" ht="12.75">
      <c r="A93" s="5" t="s">
        <v>33</v>
      </c>
      <c r="B93" s="1">
        <v>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Q93" s="7"/>
      <c r="S93" s="23">
        <f>IF(Q93="","",SUM($D$10:$P93)/COUNT($B$10:$B93))</f>
      </c>
      <c r="T93" s="23">
        <f>IF($Q93="","",SUM($B$10:$B93)/COUNT($B$9:$B93))</f>
      </c>
      <c r="U93" s="23">
        <f t="shared" si="6"/>
      </c>
    </row>
    <row r="94" spans="1:21" ht="12.75">
      <c r="A94" s="5" t="s">
        <v>34</v>
      </c>
      <c r="B94" s="1">
        <v>6</v>
      </c>
      <c r="C94" s="12">
        <v>31</v>
      </c>
      <c r="D94" s="12">
        <v>15</v>
      </c>
      <c r="E94" s="12"/>
      <c r="F94" s="12">
        <v>17</v>
      </c>
      <c r="G94" s="12"/>
      <c r="H94" s="12"/>
      <c r="I94" s="12">
        <v>11</v>
      </c>
      <c r="J94" s="12"/>
      <c r="K94" s="12"/>
      <c r="L94" s="12"/>
      <c r="M94" s="12"/>
      <c r="N94" s="12"/>
      <c r="O94" s="12"/>
      <c r="Q94" s="7"/>
      <c r="S94" s="23">
        <f>IF(Q94="","",SUM($D$10:$P94)/COUNT($B$10:$B94))</f>
      </c>
      <c r="T94" s="23">
        <f>IF($Q94="","",SUM($B$10:$B94)/COUNT($B$9:$B94))</f>
      </c>
      <c r="U94" s="23">
        <f t="shared" si="6"/>
      </c>
    </row>
    <row r="95" spans="1:21" ht="12.75">
      <c r="A95" s="5"/>
      <c r="B95" s="1"/>
      <c r="C95" s="12"/>
      <c r="D95" s="12">
        <v>19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Q95" s="7"/>
      <c r="S95" s="23">
        <f>IF(Q95="","",SUM($D$10:$P95)/COUNT($B$10:$B95))</f>
      </c>
      <c r="T95" s="23">
        <f>IF($Q95="","",SUM($B$10:$B95)/COUNT($B$9:$B95))</f>
      </c>
      <c r="U95" s="23">
        <f t="shared" si="6"/>
      </c>
    </row>
    <row r="96" spans="1:21" ht="12.75">
      <c r="A96" s="5"/>
      <c r="B96" s="1"/>
      <c r="C96" s="12"/>
      <c r="D96" s="12">
        <v>17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Q96" s="7">
        <v>110</v>
      </c>
      <c r="S96" s="23">
        <f>IF(Q96="","",SUM($D$10:$P96)/COUNT($B$10:$B96))</f>
        <v>49.04347826086956</v>
      </c>
      <c r="T96" s="23">
        <f>IF($Q96="","",SUM($B$10:$B96)/COUNT($B$9:$B96))</f>
        <v>4.304347826086956</v>
      </c>
      <c r="U96" s="23">
        <f t="shared" si="6"/>
        <v>11.393939393939394</v>
      </c>
    </row>
    <row r="97" spans="1:21" ht="12.75">
      <c r="A97" s="5" t="s">
        <v>37</v>
      </c>
      <c r="B97" s="1">
        <v>3</v>
      </c>
      <c r="C97" s="12"/>
      <c r="D97" s="12">
        <v>12</v>
      </c>
      <c r="E97" s="12"/>
      <c r="F97" s="12"/>
      <c r="G97" s="12"/>
      <c r="H97" s="12"/>
      <c r="I97" s="12">
        <v>7</v>
      </c>
      <c r="J97" s="12"/>
      <c r="K97" s="12"/>
      <c r="L97" s="12"/>
      <c r="M97" s="12"/>
      <c r="N97" s="12"/>
      <c r="O97" s="12"/>
      <c r="Q97" s="7"/>
      <c r="S97" s="23">
        <f>IF(Q97="","",SUM($D$10:$P97)/COUNT($B$10:$B97))</f>
      </c>
      <c r="T97" s="23">
        <f>IF($Q97="","",SUM($B$10:$B97)/COUNT($B$9:$B97))</f>
      </c>
      <c r="U97" s="23">
        <f t="shared" si="6"/>
      </c>
    </row>
    <row r="98" spans="1:21" ht="12.75">
      <c r="A98" s="5"/>
      <c r="B98" s="1"/>
      <c r="C98" s="12"/>
      <c r="D98" s="12">
        <v>12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Q98" s="7">
        <v>31</v>
      </c>
      <c r="S98" s="23">
        <f>IF(Q98="","",SUM($D$10:$P98)/COUNT($B$10:$B98))</f>
        <v>48.291666666666664</v>
      </c>
      <c r="T98" s="23">
        <f>IF($Q98="","",SUM($B$10:$B98)/COUNT($B$9:$B98))</f>
        <v>4.25</v>
      </c>
      <c r="U98" s="23">
        <f t="shared" si="6"/>
        <v>11.362745098039214</v>
      </c>
    </row>
    <row r="99" spans="1:21" ht="12.75">
      <c r="A99" s="5" t="s">
        <v>38</v>
      </c>
      <c r="B99" s="1">
        <v>4</v>
      </c>
      <c r="C99" s="12"/>
      <c r="D99" s="12">
        <v>11</v>
      </c>
      <c r="E99" s="12"/>
      <c r="F99" s="12">
        <v>30</v>
      </c>
      <c r="G99" s="12"/>
      <c r="H99" s="12"/>
      <c r="I99" s="12"/>
      <c r="J99" s="12"/>
      <c r="K99" s="12"/>
      <c r="L99" s="12"/>
      <c r="M99" s="12"/>
      <c r="N99" s="12"/>
      <c r="O99" s="12"/>
      <c r="Q99" s="7"/>
      <c r="S99" s="23">
        <f>IF(Q99="","",SUM($D$10:$P99)/COUNT($B$10:$B99))</f>
      </c>
      <c r="T99" s="23">
        <f>IF($Q99="","",SUM($B$10:$B99)/COUNT($B$9:$B99))</f>
      </c>
      <c r="U99" s="23">
        <f t="shared" si="6"/>
      </c>
    </row>
    <row r="100" spans="1:21" ht="12.75">
      <c r="A100" s="5"/>
      <c r="B100" s="1"/>
      <c r="C100" s="12"/>
      <c r="D100" s="12">
        <v>13</v>
      </c>
      <c r="E100" s="12"/>
      <c r="F100" s="12">
        <v>22</v>
      </c>
      <c r="G100" s="12"/>
      <c r="H100" s="12"/>
      <c r="I100" s="12"/>
      <c r="J100" s="12"/>
      <c r="K100" s="12"/>
      <c r="L100" s="12"/>
      <c r="M100" s="12"/>
      <c r="N100" s="12"/>
      <c r="O100" s="12"/>
      <c r="Q100" s="7">
        <v>76</v>
      </c>
      <c r="S100" s="23">
        <f>IF(Q100="","",SUM($D$10:$P100)/COUNT($B$10:$B100))</f>
        <v>49.4</v>
      </c>
      <c r="T100" s="23">
        <f>IF($Q100="","",SUM($B$10:$B100)/COUNT($B$9:$B100))</f>
        <v>4.24</v>
      </c>
      <c r="U100" s="23">
        <f t="shared" si="6"/>
        <v>11.650943396226415</v>
      </c>
    </row>
    <row r="101" spans="1:21" ht="12.75">
      <c r="A101" s="5" t="s">
        <v>39</v>
      </c>
      <c r="B101" s="1">
        <v>7</v>
      </c>
      <c r="C101" s="12"/>
      <c r="D101" s="12">
        <v>15</v>
      </c>
      <c r="E101" s="12"/>
      <c r="F101" s="12">
        <v>22</v>
      </c>
      <c r="G101" s="12"/>
      <c r="H101" s="12"/>
      <c r="I101" s="12"/>
      <c r="J101" s="12"/>
      <c r="K101" s="12"/>
      <c r="L101" s="12"/>
      <c r="M101" s="12"/>
      <c r="N101" s="12"/>
      <c r="O101" s="12"/>
      <c r="Q101" s="7"/>
      <c r="S101" s="23">
        <f>IF(Q101="","",SUM($D$10:$P101)/COUNT($B$10:$B101))</f>
      </c>
      <c r="T101" s="23">
        <f>IF($Q101="","",SUM($B$10:$B101)/COUNT($B$9:$B101))</f>
      </c>
      <c r="U101" s="23">
        <f t="shared" si="6"/>
      </c>
    </row>
    <row r="102" spans="1:21" ht="12.75">
      <c r="A102" s="5"/>
      <c r="B102" s="1"/>
      <c r="C102" s="12"/>
      <c r="D102" s="12">
        <v>11</v>
      </c>
      <c r="E102" s="12"/>
      <c r="F102" s="12">
        <v>23</v>
      </c>
      <c r="G102" s="12"/>
      <c r="H102" s="12"/>
      <c r="I102" s="12"/>
      <c r="J102" s="12"/>
      <c r="K102" s="12"/>
      <c r="L102" s="12"/>
      <c r="M102" s="12"/>
      <c r="N102" s="12"/>
      <c r="O102" s="12"/>
      <c r="Q102" s="7"/>
      <c r="S102" s="23">
        <f>IF(Q102="","",SUM($D$10:$P102)/COUNT($B$10:$B102))</f>
      </c>
      <c r="T102" s="23">
        <f>IF($Q102="","",SUM($B$10:$B102)/COUNT($B$9:$B102))</f>
      </c>
      <c r="U102" s="23">
        <f t="shared" si="6"/>
      </c>
    </row>
    <row r="103" spans="1:21" ht="12.75">
      <c r="A103" s="5"/>
      <c r="B103" s="1"/>
      <c r="C103" s="12"/>
      <c r="D103" s="12">
        <v>14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Q103" s="7"/>
      <c r="S103" s="23">
        <f>IF(Q103="","",SUM($D$10:$P103)/COUNT($B$10:$B103))</f>
      </c>
      <c r="T103" s="23">
        <f>IF($Q103="","",SUM($B$10:$B103)/COUNT($B$9:$B103))</f>
      </c>
      <c r="U103" s="23">
        <f t="shared" si="6"/>
      </c>
    </row>
    <row r="104" spans="1:21" ht="12.75">
      <c r="A104" s="5"/>
      <c r="B104" s="1"/>
      <c r="C104" s="12"/>
      <c r="D104" s="12">
        <v>17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Q104" s="7"/>
      <c r="S104" s="23">
        <f>IF(Q104="","",SUM($D$10:$P104)/COUNT($B$10:$B104))</f>
      </c>
      <c r="T104" s="23">
        <f>IF($Q104="","",SUM($B$10:$B104)/COUNT($B$9:$B104))</f>
      </c>
      <c r="U104" s="23">
        <f t="shared" si="6"/>
      </c>
    </row>
    <row r="105" spans="1:21" ht="12.75">
      <c r="A105" s="5"/>
      <c r="B105" s="1"/>
      <c r="C105" s="12"/>
      <c r="D105" s="12">
        <v>17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Q105" s="7">
        <v>119</v>
      </c>
      <c r="S105" s="23">
        <f>IF(Q105="","",SUM($D$10:$P105)/COUNT($B$10:$B105))</f>
        <v>52.07692307692308</v>
      </c>
      <c r="T105" s="23">
        <f>IF($Q105="","",SUM($B$10:$B105)/COUNT($B$9:$B105))</f>
        <v>4.346153846153846</v>
      </c>
      <c r="U105" s="23">
        <f t="shared" si="6"/>
        <v>11.982300884955754</v>
      </c>
    </row>
    <row r="106" spans="1:21" ht="12.75">
      <c r="A106" s="5" t="s">
        <v>42</v>
      </c>
      <c r="B106" s="1">
        <v>3</v>
      </c>
      <c r="C106" s="12"/>
      <c r="D106" s="12">
        <v>17</v>
      </c>
      <c r="E106" s="12"/>
      <c r="F106" s="12"/>
      <c r="G106" s="12"/>
      <c r="H106" s="12"/>
      <c r="I106" s="12">
        <v>7</v>
      </c>
      <c r="J106" s="12">
        <v>22</v>
      </c>
      <c r="K106" s="12"/>
      <c r="L106" s="12"/>
      <c r="M106" s="12"/>
      <c r="N106" s="12"/>
      <c r="O106" s="12"/>
      <c r="Q106" s="7">
        <v>46</v>
      </c>
      <c r="S106" s="23">
        <f>IF(Q106="","",SUM($D$10:$P106)/COUNT($B$10:$B106))</f>
        <v>51.851851851851855</v>
      </c>
      <c r="T106" s="23">
        <f>IF($Q106="","",SUM($B$10:$B106)/COUNT($B$9:$B106))</f>
        <v>4.296296296296297</v>
      </c>
      <c r="U106" s="23">
        <f t="shared" si="6"/>
        <v>12.068965517241379</v>
      </c>
    </row>
    <row r="107" spans="1:21" ht="12.75">
      <c r="A107" s="5" t="s">
        <v>43</v>
      </c>
      <c r="B107" s="1">
        <v>5</v>
      </c>
      <c r="C107" s="12"/>
      <c r="D107" s="12">
        <v>14</v>
      </c>
      <c r="E107" s="12"/>
      <c r="F107" s="12">
        <v>18</v>
      </c>
      <c r="G107" s="12"/>
      <c r="H107" s="12"/>
      <c r="I107" s="12"/>
      <c r="J107" s="12">
        <v>18</v>
      </c>
      <c r="K107" s="12"/>
      <c r="L107" s="12"/>
      <c r="M107" s="12"/>
      <c r="N107" s="12"/>
      <c r="O107" s="12"/>
      <c r="Q107" s="7"/>
      <c r="S107" s="23">
        <f>IF(Q107="","",SUM($D$10:$P107)/COUNT($B$10:$B107))</f>
      </c>
      <c r="T107" s="23">
        <f>IF($Q107="","",SUM($B$10:$B107)/COUNT($B$9:$B107))</f>
      </c>
      <c r="U107" s="23">
        <f t="shared" si="6"/>
      </c>
    </row>
    <row r="108" spans="1:21" ht="12.75">
      <c r="A108" s="5"/>
      <c r="B108" s="1"/>
      <c r="C108" s="12"/>
      <c r="D108" s="12"/>
      <c r="E108" s="12"/>
      <c r="F108" s="12">
        <v>20</v>
      </c>
      <c r="G108" s="12"/>
      <c r="H108" s="12"/>
      <c r="I108" s="12"/>
      <c r="J108" s="12"/>
      <c r="K108" s="12"/>
      <c r="L108" s="12"/>
      <c r="M108" s="12"/>
      <c r="N108" s="12"/>
      <c r="O108" s="12"/>
      <c r="Q108" s="7"/>
      <c r="S108" s="23">
        <f>IF(Q108="","",SUM($D$10:$P108)/COUNT($B$10:$B108))</f>
      </c>
      <c r="T108" s="23">
        <f>IF($Q108="","",SUM($B$10:$B108)/COUNT($B$9:$B108))</f>
      </c>
      <c r="U108" s="23">
        <f t="shared" si="6"/>
      </c>
    </row>
    <row r="109" spans="1:21" ht="12.75">
      <c r="A109" s="5"/>
      <c r="B109" s="1"/>
      <c r="C109" s="12"/>
      <c r="D109" s="12"/>
      <c r="E109" s="12"/>
      <c r="F109" s="12">
        <v>22</v>
      </c>
      <c r="G109" s="12"/>
      <c r="H109" s="12"/>
      <c r="I109" s="12"/>
      <c r="J109" s="12"/>
      <c r="K109" s="12"/>
      <c r="L109" s="12"/>
      <c r="M109" s="12"/>
      <c r="N109" s="12"/>
      <c r="O109" s="12"/>
      <c r="Q109" s="7">
        <v>92</v>
      </c>
      <c r="S109" s="23">
        <f>IF(Q109="","",SUM($D$10:$P109)/COUNT($B$10:$B109))</f>
        <v>53.285714285714285</v>
      </c>
      <c r="T109" s="23">
        <f>IF($Q109="","",SUM($B$10:$B109)/COUNT($B$9:$B109))</f>
        <v>4.321428571428571</v>
      </c>
      <c r="U109" s="23">
        <f t="shared" si="6"/>
        <v>12.330578512396695</v>
      </c>
    </row>
    <row r="110" spans="1:21" ht="12.75">
      <c r="A110" s="5" t="s">
        <v>46</v>
      </c>
      <c r="B110" s="1">
        <v>3</v>
      </c>
      <c r="C110" s="12"/>
      <c r="D110" s="12">
        <v>13</v>
      </c>
      <c r="E110" s="12"/>
      <c r="F110" s="12">
        <v>21</v>
      </c>
      <c r="G110" s="12"/>
      <c r="H110" s="12"/>
      <c r="I110" s="12"/>
      <c r="J110" s="12"/>
      <c r="K110" s="12"/>
      <c r="L110" s="12"/>
      <c r="M110" s="12"/>
      <c r="N110" s="12"/>
      <c r="O110" s="12"/>
      <c r="Q110" s="7"/>
      <c r="S110" s="23">
        <f>IF(Q110="","",SUM($D$10:$P110)/COUNT($B$10:$B110))</f>
      </c>
      <c r="T110" s="23">
        <f>IF($Q110="","",SUM($B$10:$B110)/COUNT($B$9:$B110))</f>
      </c>
      <c r="U110" s="23">
        <f t="shared" si="6"/>
      </c>
    </row>
    <row r="111" spans="1:21" ht="12.75">
      <c r="A111" s="5"/>
      <c r="B111" s="1"/>
      <c r="C111" s="12"/>
      <c r="D111" s="12">
        <v>16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Q111" s="7">
        <v>50</v>
      </c>
      <c r="S111" s="23">
        <f>IF(Q111="","",SUM($D$10:$P111)/COUNT($B$10:$B111))</f>
        <v>53.172413793103445</v>
      </c>
      <c r="T111" s="23">
        <f>IF($Q111="","",SUM($B$10:$B111)/COUNT($B$9:$B111))</f>
        <v>4.275862068965517</v>
      </c>
      <c r="U111" s="23">
        <f t="shared" si="6"/>
        <v>12.435483870967742</v>
      </c>
    </row>
    <row r="112" spans="1:21" ht="12.75">
      <c r="A112" s="5" t="s">
        <v>47</v>
      </c>
      <c r="B112" s="1">
        <v>1</v>
      </c>
      <c r="C112" s="12"/>
      <c r="D112" s="12"/>
      <c r="E112" s="12"/>
      <c r="F112" s="12">
        <v>20</v>
      </c>
      <c r="G112" s="12"/>
      <c r="H112" s="12"/>
      <c r="I112" s="12"/>
      <c r="J112" s="12"/>
      <c r="K112" s="12"/>
      <c r="L112" s="12"/>
      <c r="M112" s="12"/>
      <c r="N112" s="12"/>
      <c r="O112" s="12"/>
      <c r="Q112" s="7">
        <v>20</v>
      </c>
      <c r="S112" s="23">
        <f>IF(Q112="","",SUM($D$10:$P112)/COUNT($B$10:$B112))</f>
        <v>52.06666666666667</v>
      </c>
      <c r="T112" s="23">
        <f>IF($Q112="","",SUM($B$10:$B112)/COUNT($B$9:$B112))</f>
        <v>4.166666666666667</v>
      </c>
      <c r="U112" s="23">
        <f t="shared" si="6"/>
        <v>12.496</v>
      </c>
    </row>
    <row r="113" spans="1:21" ht="12.75">
      <c r="A113" s="5" t="s">
        <v>49</v>
      </c>
      <c r="B113" s="1">
        <v>5</v>
      </c>
      <c r="C113" s="12"/>
      <c r="D113" s="12">
        <v>14</v>
      </c>
      <c r="E113" s="12"/>
      <c r="F113" s="12">
        <v>17</v>
      </c>
      <c r="G113" s="12"/>
      <c r="H113" s="12"/>
      <c r="I113" s="12"/>
      <c r="J113" s="12"/>
      <c r="K113" s="12"/>
      <c r="L113" s="12"/>
      <c r="M113" s="12"/>
      <c r="N113" s="12"/>
      <c r="O113" s="12"/>
      <c r="Q113" s="7"/>
      <c r="S113" s="23">
        <f>IF(Q113="","",SUM($D$10:$P113)/COUNT($B$10:$B113))</f>
      </c>
      <c r="T113" s="23">
        <f>IF($Q113="","",SUM($B$10:$B113)/COUNT($B$9:$B113))</f>
      </c>
      <c r="U113" s="23">
        <f t="shared" si="6"/>
      </c>
    </row>
    <row r="114" spans="1:21" ht="12.75">
      <c r="A114" s="5"/>
      <c r="B114" s="1"/>
      <c r="C114" s="12"/>
      <c r="D114" s="12"/>
      <c r="E114" s="12"/>
      <c r="F114" s="12">
        <v>23</v>
      </c>
      <c r="G114" s="12"/>
      <c r="H114" s="12"/>
      <c r="I114" s="12"/>
      <c r="J114" s="12"/>
      <c r="K114" s="12"/>
      <c r="L114" s="12"/>
      <c r="M114" s="12"/>
      <c r="N114" s="12"/>
      <c r="O114" s="12"/>
      <c r="Q114" s="7"/>
      <c r="S114" s="23">
        <f>IF(Q114="","",SUM($D$10:$P114)/COUNT($B$10:$B114))</f>
      </c>
      <c r="T114" s="23">
        <f>IF($Q114="","",SUM($B$10:$B114)/COUNT($B$9:$B114))</f>
      </c>
      <c r="U114" s="23">
        <f t="shared" si="6"/>
      </c>
    </row>
    <row r="115" spans="1:21" ht="12.75">
      <c r="A115" s="5"/>
      <c r="B115" s="1"/>
      <c r="C115" s="12"/>
      <c r="D115" s="12"/>
      <c r="E115" s="12"/>
      <c r="F115" s="12">
        <v>20</v>
      </c>
      <c r="G115" s="12"/>
      <c r="H115" s="12"/>
      <c r="I115" s="12"/>
      <c r="J115" s="12"/>
      <c r="K115" s="12"/>
      <c r="L115" s="12"/>
      <c r="M115" s="12"/>
      <c r="N115" s="12"/>
      <c r="O115" s="12"/>
      <c r="Q115" s="7"/>
      <c r="S115" s="23">
        <f>IF(Q115="","",SUM($D$10:$P115)/COUNT($B$10:$B115))</f>
      </c>
      <c r="T115" s="23">
        <f>IF($Q115="","",SUM($B$10:$B115)/COUNT($B$9:$B115))</f>
      </c>
      <c r="U115" s="23">
        <f t="shared" si="6"/>
      </c>
    </row>
    <row r="116" spans="1:21" ht="12.75">
      <c r="A116" s="5"/>
      <c r="B116" s="1"/>
      <c r="C116" s="12"/>
      <c r="D116" s="12"/>
      <c r="E116" s="12"/>
      <c r="F116" s="12">
        <v>33</v>
      </c>
      <c r="G116" s="12"/>
      <c r="H116" s="12"/>
      <c r="I116" s="12"/>
      <c r="J116" s="12"/>
      <c r="K116" s="12"/>
      <c r="L116" s="12"/>
      <c r="M116" s="12"/>
      <c r="N116" s="12"/>
      <c r="O116" s="12"/>
      <c r="Q116" s="7">
        <v>107</v>
      </c>
      <c r="S116" s="23">
        <f>IF(Q116="","",SUM($D$10:$P116)/COUNT($B$10:$B116))</f>
        <v>53.83870967741935</v>
      </c>
      <c r="T116" s="23">
        <f>IF($Q116="","",SUM($B$10:$B116)/COUNT($B$9:$B116))</f>
        <v>4.193548387096774</v>
      </c>
      <c r="U116" s="23">
        <f t="shared" si="6"/>
        <v>12.838461538461539</v>
      </c>
    </row>
    <row r="117" spans="1:21" ht="12.75">
      <c r="A117" s="5" t="s">
        <v>58</v>
      </c>
      <c r="B117" s="1">
        <v>9</v>
      </c>
      <c r="C117" s="12"/>
      <c r="D117" s="12">
        <v>9</v>
      </c>
      <c r="E117" s="12"/>
      <c r="F117" s="12">
        <v>24</v>
      </c>
      <c r="G117" s="12"/>
      <c r="H117" s="12"/>
      <c r="I117" s="12"/>
      <c r="J117" s="12"/>
      <c r="K117" s="12"/>
      <c r="L117" s="12"/>
      <c r="M117" s="12"/>
      <c r="N117" s="12"/>
      <c r="O117" s="12"/>
      <c r="Q117" s="7"/>
      <c r="S117" s="23">
        <f>IF(Q117="","",SUM($D$10:$P117)/COUNT($B$10:$B117))</f>
      </c>
      <c r="T117" s="23">
        <f>IF($Q117="","",SUM($B$10:$B117)/COUNT($B$9:$B117))</f>
      </c>
      <c r="U117" s="23">
        <f t="shared" si="6"/>
      </c>
    </row>
    <row r="118" spans="1:21" ht="12.75">
      <c r="A118" s="5"/>
      <c r="B118" s="1"/>
      <c r="C118" s="12"/>
      <c r="D118" s="12">
        <v>15</v>
      </c>
      <c r="E118" s="12"/>
      <c r="F118" s="12">
        <v>24</v>
      </c>
      <c r="G118" s="12"/>
      <c r="H118" s="12"/>
      <c r="I118" s="12"/>
      <c r="J118" s="12"/>
      <c r="K118" s="12"/>
      <c r="L118" s="12"/>
      <c r="M118" s="12"/>
      <c r="N118" s="12"/>
      <c r="O118" s="12"/>
      <c r="Q118" s="7"/>
      <c r="S118" s="23">
        <f>IF(Q118="","",SUM($D$10:$P118)/COUNT($B$10:$B118))</f>
      </c>
      <c r="T118" s="23">
        <f>IF($Q118="","",SUM($B$10:$B118)/COUNT($B$9:$B118))</f>
      </c>
      <c r="U118" s="23">
        <f t="shared" si="6"/>
      </c>
    </row>
    <row r="119" spans="1:21" ht="12.75">
      <c r="A119" s="5"/>
      <c r="B119" s="1"/>
      <c r="C119" s="12"/>
      <c r="D119" s="12">
        <v>14</v>
      </c>
      <c r="E119" s="12"/>
      <c r="F119" s="12">
        <v>22</v>
      </c>
      <c r="G119" s="12"/>
      <c r="H119" s="12"/>
      <c r="I119" s="12"/>
      <c r="J119" s="12"/>
      <c r="K119" s="12"/>
      <c r="L119" s="12"/>
      <c r="M119" s="12"/>
      <c r="N119" s="12"/>
      <c r="O119" s="12"/>
      <c r="Q119" s="7"/>
      <c r="S119" s="23">
        <f>IF(Q119="","",SUM($D$10:$P119)/COUNT($B$10:$B119))</f>
      </c>
      <c r="T119" s="23">
        <f>IF($Q119="","",SUM($B$10:$B119)/COUNT($B$9:$B119))</f>
      </c>
      <c r="U119" s="23">
        <f t="shared" si="6"/>
      </c>
    </row>
    <row r="120" spans="1:21" ht="12.75">
      <c r="A120" s="5"/>
      <c r="B120" s="1"/>
      <c r="C120" s="12"/>
      <c r="D120" s="12">
        <v>15</v>
      </c>
      <c r="E120" s="12"/>
      <c r="F120" s="12">
        <v>21</v>
      </c>
      <c r="G120" s="12"/>
      <c r="H120" s="12"/>
      <c r="I120" s="12"/>
      <c r="J120" s="12"/>
      <c r="K120" s="12"/>
      <c r="L120" s="12"/>
      <c r="M120" s="12"/>
      <c r="N120" s="12"/>
      <c r="O120" s="12"/>
      <c r="Q120" s="7"/>
      <c r="S120" s="23">
        <f>IF(Q120="","",SUM($D$10:$P120)/COUNT($B$10:$B120))</f>
      </c>
      <c r="T120" s="23">
        <f>IF($Q120="","",SUM($B$10:$B120)/COUNT($B$9:$B120))</f>
      </c>
      <c r="U120" s="23">
        <f t="shared" si="6"/>
      </c>
    </row>
    <row r="121" spans="1:21" ht="12.75">
      <c r="A121" s="5"/>
      <c r="B121" s="1"/>
      <c r="C121" s="12"/>
      <c r="D121" s="12">
        <v>13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Q121" s="7">
        <v>157</v>
      </c>
      <c r="S121" s="23">
        <f>IF(Q121="","",SUM($D$10:$P121)/COUNT($B$10:$B121))</f>
        <v>57.0625</v>
      </c>
      <c r="T121" s="23">
        <f>IF($Q121="","",SUM($B$10:$B121)/COUNT($B$9:$B121))</f>
        <v>4.34375</v>
      </c>
      <c r="U121" s="23">
        <f t="shared" si="6"/>
        <v>13.136690647482014</v>
      </c>
    </row>
    <row r="122" spans="1:21" ht="12.75">
      <c r="A122" s="5" t="s">
        <v>59</v>
      </c>
      <c r="B122" s="1">
        <v>3</v>
      </c>
      <c r="C122" s="12"/>
      <c r="D122" s="12">
        <v>14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Q122" s="7"/>
      <c r="S122" s="23">
        <f>IF(Q122="","",SUM($D$10:$P122)/COUNT($B$10:$B122))</f>
      </c>
      <c r="T122" s="23">
        <f>IF($Q122="","",SUM($B$10:$B122)/COUNT($B$9:$B122))</f>
      </c>
      <c r="U122" s="23">
        <f t="shared" si="6"/>
      </c>
    </row>
    <row r="123" spans="1:21" ht="12.75">
      <c r="A123" s="5"/>
      <c r="B123" s="1"/>
      <c r="C123" s="12"/>
      <c r="D123" s="12">
        <v>12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Q123" s="7"/>
      <c r="S123" s="23">
        <f>IF(Q123="","",SUM($D$10:$P123)/COUNT($B$10:$B123))</f>
      </c>
      <c r="T123" s="23">
        <f>IF($Q123="","",SUM($B$10:$B123)/COUNT($B$9:$B123))</f>
      </c>
      <c r="U123" s="23">
        <f t="shared" si="6"/>
      </c>
    </row>
    <row r="124" spans="1:21" ht="12.75">
      <c r="A124" s="5"/>
      <c r="B124" s="1"/>
      <c r="C124" s="12"/>
      <c r="D124" s="12">
        <v>14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Q124" s="7">
        <v>40</v>
      </c>
      <c r="S124" s="23">
        <f>IF(Q124="","",SUM($D$10:$P124)/COUNT($B$10:$B124))</f>
        <v>56.54545454545455</v>
      </c>
      <c r="T124" s="23">
        <f>IF($Q124="","",SUM($B$10:$B124)/COUNT($B$9:$B124))</f>
        <v>4.303030303030303</v>
      </c>
      <c r="U124" s="23">
        <f t="shared" si="6"/>
        <v>13.140845070422536</v>
      </c>
    </row>
    <row r="125" spans="1:21" ht="12.75">
      <c r="A125" s="5" t="s">
        <v>60</v>
      </c>
      <c r="B125" s="1">
        <v>4</v>
      </c>
      <c r="C125" s="12">
        <v>15</v>
      </c>
      <c r="D125" s="12">
        <v>10</v>
      </c>
      <c r="E125" s="12"/>
      <c r="F125" s="12">
        <v>14</v>
      </c>
      <c r="G125" s="12"/>
      <c r="H125" s="12"/>
      <c r="I125" s="12"/>
      <c r="J125" s="12"/>
      <c r="K125" s="12"/>
      <c r="L125" s="12"/>
      <c r="M125" s="12"/>
      <c r="N125" s="12"/>
      <c r="O125" s="12"/>
      <c r="Q125" s="7"/>
      <c r="S125" s="23">
        <f>IF(Q125="","",SUM($D$10:$P125)/COUNT($B$10:$B125))</f>
      </c>
      <c r="T125" s="23">
        <f>IF($Q125="","",SUM($B$10:$B125)/COUNT($B$9:$B125))</f>
      </c>
      <c r="U125" s="23">
        <f t="shared" si="6"/>
      </c>
    </row>
    <row r="126" spans="1:21" ht="12.75">
      <c r="A126" s="5"/>
      <c r="B126" s="1"/>
      <c r="C126" s="12"/>
      <c r="D126" s="12">
        <v>10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Q126" s="7">
        <v>49</v>
      </c>
      <c r="S126" s="23">
        <f>IF(Q126="","",SUM($D$10:$P126)/COUNT($B$10:$B126))</f>
        <v>55.88235294117647</v>
      </c>
      <c r="T126" s="23">
        <f>IF($Q126="","",SUM($B$10:$B126)/COUNT($B$9:$B126))</f>
        <v>4.294117647058823</v>
      </c>
      <c r="U126" s="23">
        <f t="shared" si="6"/>
        <v>13.013698630136988</v>
      </c>
    </row>
    <row r="127" spans="1:21" ht="12.75">
      <c r="A127" s="5" t="s">
        <v>61</v>
      </c>
      <c r="B127" s="1">
        <v>3</v>
      </c>
      <c r="C127" s="12"/>
      <c r="D127" s="12">
        <v>10</v>
      </c>
      <c r="E127" s="12"/>
      <c r="F127" s="12">
        <v>13</v>
      </c>
      <c r="G127" s="12"/>
      <c r="H127" s="12"/>
      <c r="I127" s="12"/>
      <c r="J127" s="12"/>
      <c r="K127" s="12"/>
      <c r="L127" s="12"/>
      <c r="M127" s="12"/>
      <c r="N127" s="12"/>
      <c r="O127" s="12"/>
      <c r="Q127" s="7"/>
      <c r="S127" s="23">
        <f>IF(Q127="","",SUM($D$10:$P127)/COUNT($B$10:$B127))</f>
      </c>
      <c r="T127" s="23">
        <f>IF($Q127="","",SUM($B$10:$B127)/COUNT($B$9:$B127))</f>
      </c>
      <c r="U127" s="23">
        <f t="shared" si="6"/>
      </c>
    </row>
    <row r="128" spans="1:21" ht="12.75">
      <c r="A128" s="5"/>
      <c r="B128" s="1"/>
      <c r="C128" s="12"/>
      <c r="D128" s="12"/>
      <c r="E128" s="12"/>
      <c r="F128" s="12">
        <v>16</v>
      </c>
      <c r="G128" s="12"/>
      <c r="H128" s="12"/>
      <c r="I128" s="12"/>
      <c r="J128" s="12"/>
      <c r="K128" s="12"/>
      <c r="L128" s="12"/>
      <c r="M128" s="12"/>
      <c r="N128" s="12"/>
      <c r="O128" s="12"/>
      <c r="Q128" s="7">
        <v>39</v>
      </c>
      <c r="S128" s="23">
        <f>IF(Q128="","",SUM($D$10:$P128)/COUNT($B$10:$B128))</f>
        <v>55.4</v>
      </c>
      <c r="T128" s="23">
        <f>IF($Q128="","",SUM($B$10:$B128)/COUNT($B$9:$B128))</f>
        <v>4.257142857142857</v>
      </c>
      <c r="U128" s="23">
        <f t="shared" si="6"/>
        <v>13.013422818791947</v>
      </c>
    </row>
    <row r="129" spans="1:21" ht="12.75">
      <c r="A129" s="5" t="s">
        <v>62</v>
      </c>
      <c r="B129" s="1">
        <v>2</v>
      </c>
      <c r="C129" s="12">
        <v>27</v>
      </c>
      <c r="D129" s="12">
        <v>17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Q129" s="7">
        <v>44</v>
      </c>
      <c r="S129" s="23">
        <f>IF(Q129="","",SUM($D$10:$P129)/COUNT($B$10:$B129))</f>
        <v>54.333333333333336</v>
      </c>
      <c r="T129" s="23">
        <f>IF($Q129="","",SUM($B$10:$B129)/COUNT($B$9:$B129))</f>
        <v>4.194444444444445</v>
      </c>
      <c r="U129" s="23">
        <f t="shared" si="6"/>
        <v>12.95364238410596</v>
      </c>
    </row>
    <row r="130" spans="1:21" ht="12.75">
      <c r="A130" s="5" t="s">
        <v>63</v>
      </c>
      <c r="B130" s="1">
        <v>2</v>
      </c>
      <c r="C130" s="12"/>
      <c r="D130" s="12"/>
      <c r="E130" s="12"/>
      <c r="F130" s="12"/>
      <c r="G130" s="12"/>
      <c r="H130" s="12"/>
      <c r="I130" s="12"/>
      <c r="J130" s="12"/>
      <c r="K130" s="12">
        <v>52</v>
      </c>
      <c r="L130" s="12"/>
      <c r="M130" s="12"/>
      <c r="N130" s="12"/>
      <c r="O130" s="12"/>
      <c r="Q130" s="7"/>
      <c r="S130" s="23">
        <f>IF(Q130="","",SUM($D$10:$P130)/COUNT($B$10:$B130))</f>
      </c>
      <c r="T130" s="23">
        <f>IF($Q130="","",SUM($B$10:$B130)/COUNT($B$9:$B130))</f>
      </c>
      <c r="U130" s="23">
        <f t="shared" si="6"/>
      </c>
    </row>
    <row r="131" spans="1:21" ht="12.75">
      <c r="A131" s="5"/>
      <c r="B131" s="1"/>
      <c r="C131" s="12"/>
      <c r="D131" s="12"/>
      <c r="E131" s="12"/>
      <c r="F131" s="12"/>
      <c r="G131" s="12"/>
      <c r="H131" s="12"/>
      <c r="I131" s="12"/>
      <c r="J131" s="12"/>
      <c r="K131" s="12">
        <v>67</v>
      </c>
      <c r="L131" s="12"/>
      <c r="M131" s="12"/>
      <c r="N131" s="12"/>
      <c r="O131" s="12"/>
      <c r="Q131" s="7">
        <v>119</v>
      </c>
      <c r="S131" s="23">
        <f>IF(Q131="","",SUM($D$10:$P131)/COUNT($B$10:$B131))</f>
        <v>56.08108108108108</v>
      </c>
      <c r="T131" s="23">
        <f>IF($Q131="","",SUM($B$10:$B131)/COUNT($B$9:$B131))</f>
        <v>4.135135135135135</v>
      </c>
      <c r="U131" s="23">
        <f t="shared" si="6"/>
        <v>13.562091503267974</v>
      </c>
    </row>
    <row r="132" spans="1:21" ht="12.75">
      <c r="A132" s="5" t="s">
        <v>64</v>
      </c>
      <c r="B132" s="1">
        <v>2</v>
      </c>
      <c r="C132" s="12">
        <v>17</v>
      </c>
      <c r="D132" s="12"/>
      <c r="E132" s="12"/>
      <c r="F132" s="12"/>
      <c r="G132" s="12"/>
      <c r="H132" s="12"/>
      <c r="I132" s="12">
        <v>8</v>
      </c>
      <c r="J132" s="12"/>
      <c r="K132" s="12"/>
      <c r="L132" s="12"/>
      <c r="M132" s="12"/>
      <c r="N132" s="12"/>
      <c r="O132" s="12"/>
      <c r="Q132" s="7">
        <v>25</v>
      </c>
      <c r="S132" s="23">
        <f>IF(Q132="","",SUM($D$10:$P132)/COUNT($B$10:$B132))</f>
        <v>54.81578947368421</v>
      </c>
      <c r="T132" s="23">
        <f>IF($Q132="","",SUM($B$10:$B132)/COUNT($B$9:$B132))</f>
        <v>4.078947368421052</v>
      </c>
      <c r="U132" s="23">
        <f t="shared" si="6"/>
        <v>13.438709677419357</v>
      </c>
    </row>
    <row r="133" spans="1:21" ht="12.75">
      <c r="A133" s="5" t="s">
        <v>65</v>
      </c>
      <c r="B133" s="1">
        <v>0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Q133" s="7">
        <v>0</v>
      </c>
      <c r="S133" s="23">
        <f>IF(Q133="","",SUM($D$10:$P133)/COUNT($B$10:$B133))</f>
        <v>53.41025641025641</v>
      </c>
      <c r="T133" s="23">
        <f>IF($Q133="","",SUM($B$10:$B133)/COUNT($B$9:$B133))</f>
        <v>3.9743589743589745</v>
      </c>
      <c r="U133" s="23">
        <f t="shared" si="6"/>
        <v>13.438709677419354</v>
      </c>
    </row>
    <row r="134" spans="1:21" ht="12.75">
      <c r="A134" s="5" t="s">
        <v>66</v>
      </c>
      <c r="B134" s="1">
        <v>9</v>
      </c>
      <c r="C134" s="12"/>
      <c r="D134" s="12">
        <v>10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Q134" s="7"/>
      <c r="S134" s="23">
        <f>IF(Q134="","",SUM($D$10:$P134)/COUNT($B$10:$B134))</f>
      </c>
      <c r="T134" s="23">
        <f>IF($Q134="","",SUM($B$10:$B134)/COUNT($B$9:$B134))</f>
      </c>
      <c r="U134" s="23">
        <f t="shared" si="6"/>
      </c>
    </row>
    <row r="135" spans="1:21" ht="12.75">
      <c r="A135" s="5"/>
      <c r="B135" s="1"/>
      <c r="C135" s="12"/>
      <c r="D135" s="12">
        <v>13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Q135" s="7"/>
      <c r="S135" s="23">
        <f>IF(Q135="","",SUM($D$10:$P135)/COUNT($B$10:$B135))</f>
      </c>
      <c r="T135" s="23">
        <f>IF($Q135="","",SUM($B$10:$B135)/COUNT($B$9:$B135))</f>
      </c>
      <c r="U135" s="23">
        <f t="shared" si="6"/>
      </c>
    </row>
    <row r="136" spans="1:21" ht="12.75">
      <c r="A136" s="5"/>
      <c r="B136" s="1"/>
      <c r="C136" s="12"/>
      <c r="D136" s="12">
        <v>16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Q136" s="7"/>
      <c r="S136" s="23">
        <f>IF(Q136="","",SUM($D$10:$P136)/COUNT($B$10:$B136))</f>
      </c>
      <c r="T136" s="23">
        <f>IF($Q136="","",SUM($B$10:$B136)/COUNT($B$9:$B136))</f>
      </c>
      <c r="U136" s="23">
        <f t="shared" si="6"/>
      </c>
    </row>
    <row r="137" spans="1:21" ht="12.75">
      <c r="A137" s="5"/>
      <c r="B137" s="1"/>
      <c r="C137" s="12"/>
      <c r="D137" s="12">
        <v>10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Q137" s="7"/>
      <c r="S137" s="23">
        <f>IF(Q137="","",SUM($D$10:$P137)/COUNT($B$10:$B137))</f>
      </c>
      <c r="T137" s="23">
        <f>IF($Q137="","",SUM($B$10:$B137)/COUNT($B$9:$B137))</f>
      </c>
      <c r="U137" s="23">
        <f t="shared" si="6"/>
      </c>
    </row>
    <row r="138" spans="1:21" ht="12.75">
      <c r="A138" s="5"/>
      <c r="B138" s="1"/>
      <c r="C138" s="12"/>
      <c r="D138" s="12">
        <v>13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Q138" s="7"/>
      <c r="S138" s="23">
        <f>IF(Q138="","",SUM($D$10:$P138)/COUNT($B$10:$B138))</f>
      </c>
      <c r="T138" s="23">
        <f>IF($Q138="","",SUM($B$10:$B138)/COUNT($B$9:$B138))</f>
      </c>
      <c r="U138" s="23">
        <f t="shared" si="6"/>
      </c>
    </row>
    <row r="139" spans="1:21" ht="12.75">
      <c r="A139" s="5"/>
      <c r="B139" s="1"/>
      <c r="C139" s="12"/>
      <c r="D139" s="12">
        <v>10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Q139" s="7"/>
      <c r="S139" s="23">
        <f>IF(Q139="","",SUM($D$10:$P139)/COUNT($B$10:$B139))</f>
      </c>
      <c r="T139" s="23">
        <f>IF($Q139="","",SUM($B$10:$B139)/COUNT($B$9:$B139))</f>
      </c>
      <c r="U139" s="23">
        <f aca="true" t="shared" si="7" ref="U139:U202">IF(S139="","",S139/T139)</f>
      </c>
    </row>
    <row r="140" spans="1:21" ht="12.75">
      <c r="A140" s="5"/>
      <c r="B140" s="1"/>
      <c r="C140" s="12"/>
      <c r="D140" s="12">
        <v>12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Q140" s="7"/>
      <c r="S140" s="23">
        <f>IF(Q140="","",SUM($D$10:$P140)/COUNT($B$10:$B140))</f>
      </c>
      <c r="T140" s="23">
        <f>IF($Q140="","",SUM($B$10:$B140)/COUNT($B$9:$B140))</f>
      </c>
      <c r="U140" s="23">
        <f t="shared" si="7"/>
      </c>
    </row>
    <row r="141" spans="1:21" ht="12.75">
      <c r="A141" s="5"/>
      <c r="B141" s="1"/>
      <c r="C141" s="12"/>
      <c r="D141" s="12">
        <v>12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Q141" s="7"/>
      <c r="S141" s="23">
        <f>IF(Q141="","",SUM($D$10:$P141)/COUNT($B$10:$B141))</f>
      </c>
      <c r="T141" s="23">
        <f>IF($Q141="","",SUM($B$10:$B141)/COUNT($B$9:$B141))</f>
      </c>
      <c r="U141" s="23">
        <f t="shared" si="7"/>
      </c>
    </row>
    <row r="142" spans="1:21" ht="12.75">
      <c r="A142" s="5"/>
      <c r="B142" s="1"/>
      <c r="C142" s="12"/>
      <c r="D142" s="12">
        <v>12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Q142" s="7">
        <v>108</v>
      </c>
      <c r="S142" s="23">
        <f>IF(Q142="","",SUM($D$10:$P142)/COUNT($B$10:$B142))</f>
        <v>54.775</v>
      </c>
      <c r="T142" s="23">
        <f>IF($Q142="","",SUM($B$10:$B142)/COUNT($B$9:$B142))</f>
        <v>4.1</v>
      </c>
      <c r="U142" s="23">
        <f t="shared" si="7"/>
        <v>13.359756097560977</v>
      </c>
    </row>
    <row r="143" spans="1:21" ht="12.75">
      <c r="A143" s="5" t="s">
        <v>68</v>
      </c>
      <c r="B143" s="1">
        <v>0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Q143" s="7">
        <v>0</v>
      </c>
      <c r="S143" s="23">
        <f>IF(Q143="","",SUM($D$10:$P143)/COUNT($B$10:$B143))</f>
        <v>53.4390243902439</v>
      </c>
      <c r="T143" s="23">
        <f>IF($Q143="","",SUM($B$10:$B143)/COUNT($B$9:$B143))</f>
        <v>4</v>
      </c>
      <c r="U143" s="23">
        <f t="shared" si="7"/>
        <v>13.359756097560975</v>
      </c>
    </row>
    <row r="144" spans="1:21" ht="12.75">
      <c r="A144" s="5" t="s">
        <v>67</v>
      </c>
      <c r="B144" s="1">
        <v>1</v>
      </c>
      <c r="C144" s="12"/>
      <c r="D144" s="12">
        <v>10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Q144" s="7">
        <v>10</v>
      </c>
      <c r="S144" s="23">
        <f>IF(Q144="","",SUM($D$10:$P144)/COUNT($B$10:$B144))</f>
        <v>52.404761904761905</v>
      </c>
      <c r="T144" s="23">
        <f>IF($Q144="","",SUM($B$10:$B144)/COUNT($B$9:$B144))</f>
        <v>3.9285714285714284</v>
      </c>
      <c r="U144" s="23">
        <f t="shared" si="7"/>
        <v>13.33939393939394</v>
      </c>
    </row>
    <row r="145" spans="1:21" ht="12.75">
      <c r="A145" s="25" t="s">
        <v>77</v>
      </c>
      <c r="B145">
        <v>5</v>
      </c>
      <c r="D145" s="12">
        <v>13</v>
      </c>
      <c r="F145">
        <v>19</v>
      </c>
      <c r="Q145" s="7"/>
      <c r="S145" s="23">
        <f>IF(Q145="","",SUM($D$10:$P145)/COUNT($B$10:$B145))</f>
      </c>
      <c r="T145" s="23">
        <f>IF($Q145="","",SUM($B$10:$B145)/COUNT($B$9:$B145))</f>
      </c>
      <c r="U145" s="23">
        <f t="shared" si="7"/>
      </c>
    </row>
    <row r="146" spans="4:21" ht="12.75">
      <c r="D146" s="12">
        <v>14</v>
      </c>
      <c r="F146">
        <v>17</v>
      </c>
      <c r="S146" s="23">
        <f>IF(Q146="","",SUM($D$10:$P146)/COUNT($B$10:$B146))</f>
      </c>
      <c r="T146" s="23">
        <f>IF($Q146="","",SUM($B$10:$B146)/COUNT($B$9:$B146))</f>
      </c>
      <c r="U146" s="23">
        <f t="shared" si="7"/>
      </c>
    </row>
    <row r="147" spans="4:21" ht="12.75">
      <c r="D147" s="12">
        <v>15</v>
      </c>
      <c r="Q147" s="7">
        <v>78</v>
      </c>
      <c r="S147" s="23">
        <f>IF(Q147="","",SUM($D$10:$P147)/COUNT($B$10:$B147))</f>
        <v>53</v>
      </c>
      <c r="T147" s="23">
        <f>IF($Q147="","",SUM($B$10:$B147)/COUNT($B$9:$B147))</f>
        <v>3.953488372093023</v>
      </c>
      <c r="U147" s="23">
        <f t="shared" si="7"/>
        <v>13.405882352941177</v>
      </c>
    </row>
    <row r="148" spans="19:21" ht="12.75">
      <c r="S148" s="23">
        <f>IF(Q148="","",SUM($D$10:$P148)/COUNT($B$10:$B148))</f>
      </c>
      <c r="T148" s="23">
        <f>IF($Q148="","",SUM($B$10:$B148)/COUNT($B$9:$B148))</f>
      </c>
      <c r="U148" s="23">
        <f t="shared" si="7"/>
      </c>
    </row>
    <row r="149" spans="19:21" ht="12.75">
      <c r="S149" s="23">
        <f>IF(Q149="","",SUM($D$10:$P149)/COUNT($B$10:$B149))</f>
      </c>
      <c r="T149" s="23">
        <f>IF($Q149="","",SUM($B$10:$B149)/COUNT($B$9:$B149))</f>
      </c>
      <c r="U149" s="23">
        <f t="shared" si="7"/>
      </c>
    </row>
    <row r="150" spans="19:21" ht="12.75">
      <c r="S150" s="23">
        <f>IF(Q150="","",SUM($D$10:$P150)/COUNT($B$10:$B150))</f>
      </c>
      <c r="T150" s="23">
        <f>IF($Q150="","",SUM($B$10:$B150)/COUNT($B$9:$B150))</f>
      </c>
      <c r="U150" s="23">
        <f t="shared" si="7"/>
      </c>
    </row>
    <row r="151" spans="19:21" ht="12.75">
      <c r="S151" s="23">
        <f>IF(Q151="","",SUM($D$10:$P151)/COUNT($B$10:$B151))</f>
      </c>
      <c r="T151" s="23">
        <f>IF($Q151="","",SUM($B$10:$B151)/COUNT($B$9:$B151))</f>
      </c>
      <c r="U151" s="23">
        <f t="shared" si="7"/>
      </c>
    </row>
    <row r="152" spans="19:21" ht="12.75">
      <c r="S152" s="23">
        <f>IF(Q152="","",SUM($D$10:$P152)/COUNT($B$10:$B152))</f>
      </c>
      <c r="T152" s="23">
        <f>IF($Q152="","",SUM($B$10:$B152)/COUNT($B$9:$B152))</f>
      </c>
      <c r="U152" s="23">
        <f t="shared" si="7"/>
      </c>
    </row>
    <row r="153" spans="19:21" ht="12.75">
      <c r="S153" s="23">
        <f>IF(Q153="","",SUM($D$10:$P153)/COUNT($B$10:$B153))</f>
      </c>
      <c r="T153" s="23">
        <f>IF($Q153="","",SUM($B$10:$B153)/COUNT($B$9:$B153))</f>
      </c>
      <c r="U153" s="23">
        <f t="shared" si="7"/>
      </c>
    </row>
    <row r="154" spans="19:21" ht="12.75">
      <c r="S154" s="23">
        <f>IF(Q154="","",SUM($D$10:$P154)/COUNT($B$10:$B154))</f>
      </c>
      <c r="T154" s="23">
        <f>IF($Q154="","",SUM($B$10:$B154)/COUNT($B$9:$B154))</f>
      </c>
      <c r="U154" s="23">
        <f t="shared" si="7"/>
      </c>
    </row>
    <row r="155" spans="19:21" ht="12.75">
      <c r="S155" s="23">
        <f>IF(Q155="","",SUM($D$10:$P155)/COUNT($B$10:$B155))</f>
      </c>
      <c r="T155" s="23">
        <f>IF($Q155="","",SUM($B$10:$B155)/COUNT($B$9:$B155))</f>
      </c>
      <c r="U155" s="23">
        <f t="shared" si="7"/>
      </c>
    </row>
    <row r="156" spans="19:21" ht="12.75">
      <c r="S156" s="23">
        <f>IF(Q156="","",SUM($D$10:$P156)/COUNT($B$10:$B156))</f>
      </c>
      <c r="T156" s="23">
        <f>IF($Q156="","",SUM($B$10:$B156)/COUNT($B$9:$B156))</f>
      </c>
      <c r="U156" s="23">
        <f t="shared" si="7"/>
      </c>
    </row>
    <row r="157" spans="19:21" ht="12.75">
      <c r="S157" s="23">
        <f>IF(Q157="","",SUM($D$10:$P157)/COUNT($B$10:$B157))</f>
      </c>
      <c r="T157" s="23">
        <f>IF($Q157="","",SUM($B$10:$B157)/COUNT($B$9:$B157))</f>
      </c>
      <c r="U157" s="23">
        <f t="shared" si="7"/>
      </c>
    </row>
    <row r="158" spans="19:21" ht="12.75">
      <c r="S158" s="23">
        <f>IF(Q158="","",SUM($D$10:$P158)/COUNT($B$10:$B158))</f>
      </c>
      <c r="T158" s="23">
        <f>IF($Q158="","",SUM($B$10:$B158)/COUNT($B$9:$B158))</f>
      </c>
      <c r="U158" s="23">
        <f t="shared" si="7"/>
      </c>
    </row>
    <row r="159" spans="19:21" ht="12.75">
      <c r="S159" s="23">
        <f>IF(Q159="","",SUM($D$10:$P159)/COUNT($B$10:$B159))</f>
      </c>
      <c r="T159" s="23">
        <f>IF($Q159="","",SUM($B$10:$B159)/COUNT($B$9:$B159))</f>
      </c>
      <c r="U159" s="23">
        <f t="shared" si="7"/>
      </c>
    </row>
    <row r="160" spans="19:21" ht="12.75">
      <c r="S160" s="23">
        <f>IF(Q160="","",SUM($D$10:$P160)/COUNT($B$10:$B160))</f>
      </c>
      <c r="T160" s="23">
        <f>IF($Q160="","",SUM($B$10:$B160)/COUNT($B$9:$B160))</f>
      </c>
      <c r="U160" s="23">
        <f t="shared" si="7"/>
      </c>
    </row>
    <row r="161" spans="19:21" ht="12.75">
      <c r="S161" s="23">
        <f>IF(Q161="","",SUM($D$10:$P161)/COUNT($B$10:$B161))</f>
      </c>
      <c r="T161" s="23">
        <f>IF($Q161="","",SUM($B$10:$B161)/COUNT($B$9:$B161))</f>
      </c>
      <c r="U161" s="23">
        <f t="shared" si="7"/>
      </c>
    </row>
    <row r="162" spans="19:21" ht="12.75">
      <c r="S162" s="23">
        <f>IF(Q162="","",SUM($D$10:$P162)/COUNT($B$10:$B162))</f>
      </c>
      <c r="T162" s="23">
        <f>IF($Q162="","",SUM($B$10:$B162)/COUNT($B$9:$B162))</f>
      </c>
      <c r="U162" s="23">
        <f t="shared" si="7"/>
      </c>
    </row>
    <row r="163" spans="19:21" ht="12.75">
      <c r="S163" s="23">
        <f>IF(Q163="","",SUM($D$10:$P163)/COUNT($B$10:$B163))</f>
      </c>
      <c r="T163" s="23">
        <f>IF($Q163="","",SUM($B$10:$B163)/COUNT($B$9:$B163))</f>
      </c>
      <c r="U163" s="23">
        <f t="shared" si="7"/>
      </c>
    </row>
    <row r="164" spans="19:21" ht="12.75">
      <c r="S164" s="23">
        <f>IF(Q164="","",SUM($D$10:$P164)/COUNT($B$10:$B164))</f>
      </c>
      <c r="T164" s="23">
        <f>IF($Q164="","",SUM($B$10:$B164)/COUNT($B$9:$B164))</f>
      </c>
      <c r="U164" s="23">
        <f t="shared" si="7"/>
      </c>
    </row>
    <row r="165" spans="19:21" ht="12.75">
      <c r="S165" s="23">
        <f>IF(Q165="","",SUM($D$10:$P165)/COUNT($B$10:$B165))</f>
      </c>
      <c r="T165" s="23">
        <f>IF($Q165="","",SUM($B$10:$B165)/COUNT($B$9:$B165))</f>
      </c>
      <c r="U165" s="23">
        <f t="shared" si="7"/>
      </c>
    </row>
    <row r="166" spans="19:21" ht="12.75">
      <c r="S166" s="23">
        <f>IF(Q166="","",SUM($D$10:$P166)/COUNT($B$10:$B166))</f>
      </c>
      <c r="T166" s="23">
        <f>IF($Q166="","",SUM($B$10:$B166)/COUNT($B$9:$B166))</f>
      </c>
      <c r="U166" s="23">
        <f t="shared" si="7"/>
      </c>
    </row>
    <row r="167" spans="19:21" ht="12.75">
      <c r="S167" s="23">
        <f>IF(Q167="","",SUM($D$10:$P167)/COUNT($B$10:$B167))</f>
      </c>
      <c r="T167" s="23">
        <f>IF($Q167="","",SUM($B$10:$B167)/COUNT($B$9:$B167))</f>
      </c>
      <c r="U167" s="23">
        <f t="shared" si="7"/>
      </c>
    </row>
    <row r="168" spans="19:21" ht="12.75">
      <c r="S168" s="23">
        <f>IF(Q168="","",SUM($D$10:$P168)/COUNT($B$10:$B168))</f>
      </c>
      <c r="T168" s="23">
        <f>IF($Q168="","",SUM($B$10:$B168)/COUNT($B$9:$B168))</f>
      </c>
      <c r="U168" s="23">
        <f t="shared" si="7"/>
      </c>
    </row>
    <row r="169" spans="19:21" ht="12.75">
      <c r="S169" s="23">
        <f>IF(Q169="","",SUM($D$10:$P169)/COUNT($B$10:$B169))</f>
      </c>
      <c r="T169" s="23">
        <f>IF($Q169="","",SUM($B$10:$B169)/COUNT($B$9:$B169))</f>
      </c>
      <c r="U169" s="23">
        <f t="shared" si="7"/>
      </c>
    </row>
    <row r="170" spans="19:21" ht="12.75">
      <c r="S170" s="23">
        <f>IF(Q170="","",SUM($D$10:$P170)/COUNT($B$10:$B170))</f>
      </c>
      <c r="T170" s="23">
        <f>IF($Q170="","",SUM($B$10:$B170)/COUNT($B$9:$B170))</f>
      </c>
      <c r="U170" s="23">
        <f t="shared" si="7"/>
      </c>
    </row>
    <row r="171" spans="19:21" ht="12.75">
      <c r="S171" s="23">
        <f>IF(Q171="","",SUM($D$10:$P171)/COUNT($B$10:$B171))</f>
      </c>
      <c r="T171" s="23">
        <f>IF($Q171="","",SUM($B$10:$B171)/COUNT($B$9:$B171))</f>
      </c>
      <c r="U171" s="23">
        <f t="shared" si="7"/>
      </c>
    </row>
    <row r="172" spans="19:21" ht="12.75">
      <c r="S172" s="23">
        <f>IF(Q172="","",SUM($D$10:$P172)/COUNT($B$10:$B172))</f>
      </c>
      <c r="T172" s="23">
        <f>IF($Q172="","",SUM($B$10:$B172)/COUNT($B$9:$B172))</f>
      </c>
      <c r="U172" s="23">
        <f t="shared" si="7"/>
      </c>
    </row>
    <row r="173" spans="19:21" ht="12.75">
      <c r="S173" s="23">
        <f>IF(Q173="","",SUM($D$10:$P173)/COUNT($B$10:$B173))</f>
      </c>
      <c r="T173" s="23">
        <f>IF($Q173="","",SUM($B$10:$B173)/COUNT($B$9:$B173))</f>
      </c>
      <c r="U173" s="23">
        <f t="shared" si="7"/>
      </c>
    </row>
    <row r="174" spans="19:21" ht="12.75">
      <c r="S174" s="23">
        <f>IF(Q174="","",SUM($D$10:$P174)/COUNT($B$10:$B174))</f>
      </c>
      <c r="T174" s="23">
        <f>IF($Q174="","",SUM($B$10:$B174)/COUNT($B$9:$B174))</f>
      </c>
      <c r="U174" s="23">
        <f t="shared" si="7"/>
      </c>
    </row>
    <row r="175" spans="19:21" ht="12.75">
      <c r="S175" s="23">
        <f>IF(Q175="","",SUM($D$10:$P175)/COUNT($B$10:$B175))</f>
      </c>
      <c r="T175" s="23">
        <f>IF($Q175="","",SUM($B$10:$B175)/COUNT($B$9:$B175))</f>
      </c>
      <c r="U175" s="23">
        <f t="shared" si="7"/>
      </c>
    </row>
    <row r="176" spans="19:21" ht="12.75">
      <c r="S176" s="23">
        <f>IF(Q176="","",SUM($D$10:$P176)/COUNT($B$10:$B176))</f>
      </c>
      <c r="T176" s="23">
        <f>IF($Q176="","",SUM($B$10:$B176)/COUNT($B$9:$B176))</f>
      </c>
      <c r="U176" s="23">
        <f t="shared" si="7"/>
      </c>
    </row>
    <row r="177" spans="19:21" ht="12.75">
      <c r="S177" s="23">
        <f>IF(Q177="","",SUM($D$10:$P177)/COUNT($B$10:$B177))</f>
      </c>
      <c r="T177" s="23">
        <f>IF($Q177="","",SUM($B$10:$B177)/COUNT($B$9:$B177))</f>
      </c>
      <c r="U177" s="23">
        <f t="shared" si="7"/>
      </c>
    </row>
    <row r="178" spans="19:21" ht="12.75">
      <c r="S178" s="23">
        <f>IF(Q178="","",SUM($D$10:$P178)/COUNT($B$10:$B178))</f>
      </c>
      <c r="T178" s="23">
        <f>IF($Q178="","",SUM($B$10:$B178)/COUNT($B$9:$B178))</f>
      </c>
      <c r="U178" s="23">
        <f t="shared" si="7"/>
      </c>
    </row>
    <row r="179" spans="19:21" ht="12.75">
      <c r="S179" s="23">
        <f>IF(Q179="","",SUM($D$10:$P179)/COUNT($B$10:$B179))</f>
      </c>
      <c r="T179" s="23">
        <f>IF($Q179="","",SUM($B$10:$B179)/COUNT($B$9:$B179))</f>
      </c>
      <c r="U179" s="23">
        <f t="shared" si="7"/>
      </c>
    </row>
    <row r="180" spans="19:21" ht="12.75">
      <c r="S180" s="23">
        <f>IF(Q180="","",SUM($D$10:$P180)/COUNT($B$10:$B180))</f>
      </c>
      <c r="T180" s="23">
        <f>IF($Q180="","",SUM($B$10:$B180)/COUNT($B$9:$B180))</f>
      </c>
      <c r="U180" s="23">
        <f t="shared" si="7"/>
      </c>
    </row>
    <row r="181" spans="19:21" ht="12.75">
      <c r="S181" s="23">
        <f>IF(Q181="","",SUM($D$10:$P181)/COUNT($B$10:$B181))</f>
      </c>
      <c r="T181" s="23">
        <f>IF($Q181="","",SUM($B$10:$B181)/COUNT($B$9:$B181))</f>
      </c>
      <c r="U181" s="23">
        <f t="shared" si="7"/>
      </c>
    </row>
    <row r="182" spans="19:21" ht="12.75">
      <c r="S182" s="23">
        <f>IF(Q182="","",SUM($D$10:$P182)/COUNT($B$10:$B182))</f>
      </c>
      <c r="T182" s="23">
        <f>IF($Q182="","",SUM($B$10:$B182)/COUNT($B$9:$B182))</f>
      </c>
      <c r="U182" s="23">
        <f t="shared" si="7"/>
      </c>
    </row>
    <row r="183" spans="19:21" ht="12.75">
      <c r="S183" s="23">
        <f>IF(Q183="","",SUM($D$10:$P183)/COUNT($B$10:$B183))</f>
      </c>
      <c r="T183" s="23">
        <f>IF($Q183="","",SUM($B$10:$B183)/COUNT($B$9:$B183))</f>
      </c>
      <c r="U183" s="23">
        <f t="shared" si="7"/>
      </c>
    </row>
    <row r="184" spans="19:21" ht="12.75">
      <c r="S184" s="23">
        <f>IF(Q184="","",SUM($D$10:$P184)/COUNT($B$10:$B184))</f>
      </c>
      <c r="T184" s="23">
        <f>IF($Q184="","",SUM($B$10:$B184)/COUNT($B$9:$B184))</f>
      </c>
      <c r="U184" s="23">
        <f t="shared" si="7"/>
      </c>
    </row>
    <row r="185" spans="19:21" ht="12.75">
      <c r="S185" s="23">
        <f>IF(Q185="","",SUM($D$10:$P185)/COUNT($B$10:$B185))</f>
      </c>
      <c r="T185" s="23">
        <f>IF($Q185="","",SUM($B$10:$B185)/COUNT($B$9:$B185))</f>
      </c>
      <c r="U185" s="23">
        <f t="shared" si="7"/>
      </c>
    </row>
    <row r="186" spans="19:21" ht="12.75">
      <c r="S186" s="23">
        <f>IF(Q186="","",SUM($D$10:$P186)/COUNT($B$10:$B186))</f>
      </c>
      <c r="T186" s="23">
        <f>IF($Q186="","",SUM($B$10:$B186)/COUNT($B$9:$B186))</f>
      </c>
      <c r="U186" s="23">
        <f t="shared" si="7"/>
      </c>
    </row>
    <row r="187" spans="19:21" ht="12.75">
      <c r="S187" s="23">
        <f>IF(Q187="","",SUM($D$10:$P187)/COUNT($B$10:$B187))</f>
      </c>
      <c r="T187" s="23">
        <f>IF($Q187="","",SUM($B$10:$B187)/COUNT($B$9:$B187))</f>
      </c>
      <c r="U187" s="23">
        <f t="shared" si="7"/>
      </c>
    </row>
    <row r="188" spans="19:21" ht="12.75">
      <c r="S188" s="23">
        <f>IF(Q188="","",SUM($D$10:$P188)/COUNT($B$10:$B188))</f>
      </c>
      <c r="T188" s="23">
        <f>IF($Q188="","",SUM($B$10:$B188)/COUNT($B$9:$B188))</f>
      </c>
      <c r="U188" s="23">
        <f t="shared" si="7"/>
      </c>
    </row>
    <row r="189" spans="19:21" ht="12.75">
      <c r="S189" s="23">
        <f>IF(Q189="","",SUM($D$10:$P189)/COUNT($B$10:$B189))</f>
      </c>
      <c r="T189" s="23">
        <f>IF($Q189="","",SUM($B$10:$B189)/COUNT($B$9:$B189))</f>
      </c>
      <c r="U189" s="23">
        <f t="shared" si="7"/>
      </c>
    </row>
    <row r="190" spans="19:21" ht="12.75">
      <c r="S190" s="23">
        <f>IF(Q190="","",SUM($D$10:$P190)/COUNT($B$10:$B190))</f>
      </c>
      <c r="T190" s="23">
        <f>IF($Q190="","",SUM($B$10:$B190)/COUNT($B$9:$B190))</f>
      </c>
      <c r="U190" s="23">
        <f t="shared" si="7"/>
      </c>
    </row>
    <row r="191" spans="19:21" ht="12.75">
      <c r="S191" s="23">
        <f>IF(Q191="","",SUM($D$10:$P191)/COUNT($B$10:$B191))</f>
      </c>
      <c r="T191" s="23">
        <f>IF($Q191="","",SUM($B$10:$B191)/COUNT($B$9:$B191))</f>
      </c>
      <c r="U191" s="23">
        <f t="shared" si="7"/>
      </c>
    </row>
    <row r="192" spans="19:21" ht="12.75">
      <c r="S192" s="23">
        <f>IF(Q192="","",SUM($D$10:$P192)/COUNT($B$10:$B192))</f>
      </c>
      <c r="T192" s="23">
        <f>IF($Q192="","",SUM($B$10:$B192)/COUNT($B$9:$B192))</f>
      </c>
      <c r="U192" s="23">
        <f t="shared" si="7"/>
      </c>
    </row>
    <row r="193" spans="19:21" ht="12.75">
      <c r="S193" s="23">
        <f>IF(Q193="","",SUM($D$10:$P193)/COUNT($B$10:$B193))</f>
      </c>
      <c r="T193" s="23">
        <f>IF($Q193="","",SUM($B$10:$B193)/COUNT($B$9:$B193))</f>
      </c>
      <c r="U193" s="23">
        <f t="shared" si="7"/>
      </c>
    </row>
    <row r="194" spans="19:21" ht="12.75">
      <c r="S194" s="23">
        <f>IF(Q194="","",SUM($D$10:$P194)/COUNT($B$10:$B194))</f>
      </c>
      <c r="T194" s="23">
        <f>IF($Q194="","",SUM($B$10:$B194)/COUNT($B$9:$B194))</f>
      </c>
      <c r="U194" s="23">
        <f t="shared" si="7"/>
      </c>
    </row>
    <row r="195" spans="19:21" ht="12.75">
      <c r="S195" s="23">
        <f>IF(Q195="","",SUM($D$10:$P195)/COUNT($B$10:$B195))</f>
      </c>
      <c r="T195" s="23">
        <f>IF($Q195="","",SUM($B$10:$B195)/COUNT($B$9:$B195))</f>
      </c>
      <c r="U195" s="23">
        <f t="shared" si="7"/>
      </c>
    </row>
    <row r="196" spans="19:21" ht="12.75">
      <c r="S196" s="23">
        <f>IF(Q196="","",SUM($D$10:$P196)/COUNT($B$10:$B196))</f>
      </c>
      <c r="T196" s="23">
        <f>IF($Q196="","",SUM($B$10:$B196)/COUNT($B$9:$B196))</f>
      </c>
      <c r="U196" s="23">
        <f t="shared" si="7"/>
      </c>
    </row>
    <row r="197" spans="19:21" ht="12.75">
      <c r="S197" s="23">
        <f>IF(Q197="","",SUM($D$10:$P197)/COUNT($B$10:$B197))</f>
      </c>
      <c r="T197" s="23">
        <f>IF($Q197="","",SUM($B$10:$B197)/COUNT($B$9:$B197))</f>
      </c>
      <c r="U197" s="23">
        <f t="shared" si="7"/>
      </c>
    </row>
    <row r="198" spans="19:21" ht="12.75">
      <c r="S198" s="23">
        <f>IF(Q198="","",SUM($D$10:$P198)/COUNT($B$10:$B198))</f>
      </c>
      <c r="T198" s="23">
        <f>IF($Q198="","",SUM($B$10:$B198)/COUNT($B$9:$B198))</f>
      </c>
      <c r="U198" s="23">
        <f t="shared" si="7"/>
      </c>
    </row>
    <row r="199" spans="19:21" ht="12.75">
      <c r="S199" s="23">
        <f>IF(Q199="","",SUM($D$10:$P199)/COUNT($B$10:$B199))</f>
      </c>
      <c r="T199" s="23">
        <f>IF($Q199="","",SUM($B$10:$B199)/COUNT($B$9:$B199))</f>
      </c>
      <c r="U199" s="23">
        <f t="shared" si="7"/>
      </c>
    </row>
    <row r="200" spans="19:21" ht="12.75">
      <c r="S200" s="23">
        <f>IF(Q200="","",SUM($D$10:$P200)/COUNT($B$10:$B200))</f>
      </c>
      <c r="T200" s="23">
        <f>IF($Q200="","",SUM($B$10:$B200)/COUNT($B$9:$B200))</f>
      </c>
      <c r="U200" s="23">
        <f t="shared" si="7"/>
      </c>
    </row>
    <row r="201" spans="19:21" ht="12.75">
      <c r="S201" s="23">
        <f>IF(Q201="","",SUM($D$10:$P201)/COUNT($B$10:$B201))</f>
      </c>
      <c r="T201" s="23">
        <f>IF($Q201="","",SUM($B$10:$B201)/COUNT($B$9:$B201))</f>
      </c>
      <c r="U201" s="23">
        <f t="shared" si="7"/>
      </c>
    </row>
    <row r="202" spans="19:21" ht="12.75">
      <c r="S202" s="23">
        <f>IF(Q202="","",SUM($D$10:$P202)/COUNT($B$10:$B202))</f>
      </c>
      <c r="T202" s="23">
        <f>IF($Q202="","",SUM($B$10:$B202)/COUNT($B$9:$B202))</f>
      </c>
      <c r="U202" s="23">
        <f t="shared" si="7"/>
      </c>
    </row>
    <row r="203" spans="19:21" ht="12.75">
      <c r="S203" s="23">
        <f>IF(Q203="","",SUM($D$10:$P203)/COUNT($B$10:$B203))</f>
      </c>
      <c r="T203" s="23">
        <f>IF($Q203="","",SUM($B$10:$B203)/COUNT($B$9:$B203))</f>
      </c>
      <c r="U203" s="23">
        <f aca="true" t="shared" si="8" ref="U203:U266">IF(S203="","",S203/T203)</f>
      </c>
    </row>
    <row r="204" spans="19:21" ht="12.75">
      <c r="S204" s="23">
        <f>IF(Q204="","",SUM($D$10:$P204)/COUNT($B$10:$B204))</f>
      </c>
      <c r="T204" s="23">
        <f>IF($Q204="","",SUM($B$10:$B204)/COUNT($B$9:$B204))</f>
      </c>
      <c r="U204" s="23">
        <f t="shared" si="8"/>
      </c>
    </row>
    <row r="205" spans="19:21" ht="12.75">
      <c r="S205" s="23">
        <f>IF(Q205="","",SUM($D$10:$P205)/COUNT($B$10:$B205))</f>
      </c>
      <c r="T205" s="23">
        <f>IF($Q205="","",SUM($B$10:$B205)/COUNT($B$9:$B205))</f>
      </c>
      <c r="U205" s="23">
        <f t="shared" si="8"/>
      </c>
    </row>
    <row r="206" spans="19:21" ht="12.75">
      <c r="S206" s="23">
        <f>IF(Q206="","",SUM($D$10:$P206)/COUNT($B$10:$B206))</f>
      </c>
      <c r="T206" s="23">
        <f>IF($Q206="","",SUM($B$10:$B206)/COUNT($B$9:$B206))</f>
      </c>
      <c r="U206" s="23">
        <f t="shared" si="8"/>
      </c>
    </row>
    <row r="207" spans="19:21" ht="12.75">
      <c r="S207" s="23">
        <f>IF(Q207="","",SUM($D$10:$P207)/COUNT($B$10:$B207))</f>
      </c>
      <c r="T207" s="23">
        <f>IF($Q207="","",SUM($B$10:$B207)/COUNT($B$9:$B207))</f>
      </c>
      <c r="U207" s="23">
        <f t="shared" si="8"/>
      </c>
    </row>
    <row r="208" spans="19:21" ht="12.75">
      <c r="S208" s="23">
        <f>IF(Q208="","",SUM($D$10:$P208)/COUNT($B$10:$B208))</f>
      </c>
      <c r="T208" s="23">
        <f>IF($Q208="","",SUM($B$10:$B208)/COUNT($B$9:$B208))</f>
      </c>
      <c r="U208" s="23">
        <f t="shared" si="8"/>
      </c>
    </row>
    <row r="209" spans="19:21" ht="12.75">
      <c r="S209" s="23">
        <f>IF(Q209="","",SUM($D$10:$P209)/COUNT($B$10:$B209))</f>
      </c>
      <c r="T209" s="23">
        <f>IF($Q209="","",SUM($B$10:$B209)/COUNT($B$9:$B209))</f>
      </c>
      <c r="U209" s="23">
        <f t="shared" si="8"/>
      </c>
    </row>
    <row r="210" spans="19:21" ht="12.75">
      <c r="S210" s="23">
        <f>IF(Q210="","",SUM($D$10:$P210)/COUNT($B$10:$B210))</f>
      </c>
      <c r="T210" s="23">
        <f>IF($Q210="","",SUM($B$10:$B210)/COUNT($B$9:$B210))</f>
      </c>
      <c r="U210" s="23">
        <f t="shared" si="8"/>
      </c>
    </row>
    <row r="211" spans="19:21" ht="12.75">
      <c r="S211" s="23">
        <f>IF(Q211="","",SUM($D$10:$P211)/COUNT($B$10:$B211))</f>
      </c>
      <c r="T211" s="23">
        <f>IF($Q211="","",SUM($B$10:$B211)/COUNT($B$9:$B211))</f>
      </c>
      <c r="U211" s="23">
        <f t="shared" si="8"/>
      </c>
    </row>
    <row r="212" spans="19:21" ht="12.75">
      <c r="S212" s="23">
        <f>IF(Q212="","",SUM($D$10:$P212)/COUNT($B$10:$B212))</f>
      </c>
      <c r="T212" s="23">
        <f>IF($Q212="","",SUM($B$10:$B212)/COUNT($B$9:$B212))</f>
      </c>
      <c r="U212" s="23">
        <f t="shared" si="8"/>
      </c>
    </row>
    <row r="213" spans="19:21" ht="12.75">
      <c r="S213" s="23">
        <f>IF(Q213="","",SUM($D$10:$P213)/COUNT($B$10:$B213))</f>
      </c>
      <c r="T213" s="23">
        <f>IF($Q213="","",SUM($B$10:$B213)/COUNT($B$9:$B213))</f>
      </c>
      <c r="U213" s="23">
        <f t="shared" si="8"/>
      </c>
    </row>
    <row r="214" spans="19:21" ht="12.75">
      <c r="S214" s="23">
        <f>IF(Q214="","",SUM($D$10:$P214)/COUNT($B$10:$B214))</f>
      </c>
      <c r="T214" s="23">
        <f>IF($Q214="","",SUM($B$10:$B214)/COUNT($B$9:$B214))</f>
      </c>
      <c r="U214" s="23">
        <f t="shared" si="8"/>
      </c>
    </row>
    <row r="215" spans="19:21" ht="12.75">
      <c r="S215" s="23">
        <f>IF(Q215="","",SUM($D$10:$P215)/COUNT($B$10:$B215))</f>
      </c>
      <c r="T215" s="23">
        <f>IF($Q215="","",SUM($B$10:$B215)/COUNT($B$9:$B215))</f>
      </c>
      <c r="U215" s="23">
        <f t="shared" si="8"/>
      </c>
    </row>
    <row r="216" spans="19:21" ht="12.75">
      <c r="S216" s="23">
        <f>IF(Q216="","",SUM($D$10:$P216)/COUNT($B$10:$B216))</f>
      </c>
      <c r="T216" s="23">
        <f>IF($Q216="","",SUM($B$10:$B216)/COUNT($B$9:$B216))</f>
      </c>
      <c r="U216" s="23">
        <f t="shared" si="8"/>
      </c>
    </row>
    <row r="217" spans="19:21" ht="12.75">
      <c r="S217" s="23">
        <f>IF(Q217="","",SUM($D$10:$P217)/COUNT($B$10:$B217))</f>
      </c>
      <c r="T217" s="23">
        <f>IF($Q217="","",SUM($B$10:$B217)/COUNT($B$9:$B217))</f>
      </c>
      <c r="U217" s="23">
        <f t="shared" si="8"/>
      </c>
    </row>
    <row r="218" spans="19:21" ht="12.75">
      <c r="S218" s="23">
        <f>IF(Q218="","",SUM($D$10:$P218)/COUNT($B$10:$B218))</f>
      </c>
      <c r="T218" s="23">
        <f>IF($Q218="","",SUM($B$10:$B218)/COUNT($B$9:$B218))</f>
      </c>
      <c r="U218" s="23">
        <f t="shared" si="8"/>
      </c>
    </row>
    <row r="219" spans="19:21" ht="12.75">
      <c r="S219" s="23">
        <f>IF(Q219="","",SUM($D$10:$P219)/COUNT($B$10:$B219))</f>
      </c>
      <c r="T219" s="23">
        <f>IF($Q219="","",SUM($B$10:$B219)/COUNT($B$9:$B219))</f>
      </c>
      <c r="U219" s="23">
        <f t="shared" si="8"/>
      </c>
    </row>
    <row r="220" spans="19:21" ht="12.75">
      <c r="S220" s="23">
        <f>IF(Q220="","",SUM($D$10:$P220)/COUNT($B$10:$B220))</f>
      </c>
      <c r="T220" s="23">
        <f>IF($Q220="","",SUM($B$10:$B220)/COUNT($B$9:$B220))</f>
      </c>
      <c r="U220" s="23">
        <f t="shared" si="8"/>
      </c>
    </row>
    <row r="221" spans="19:21" ht="12.75">
      <c r="S221" s="23">
        <f>IF(Q221="","",SUM($D$10:$P221)/COUNT($B$10:$B221))</f>
      </c>
      <c r="T221" s="23">
        <f>IF($Q221="","",SUM($B$10:$B221)/COUNT($B$9:$B221))</f>
      </c>
      <c r="U221" s="23">
        <f t="shared" si="8"/>
      </c>
    </row>
    <row r="222" spans="19:21" ht="12.75">
      <c r="S222" s="23">
        <f>IF(Q222="","",SUM($D$10:$P222)/COUNT($B$10:$B222))</f>
      </c>
      <c r="T222" s="23">
        <f>IF($Q222="","",SUM($B$10:$B222)/COUNT($B$9:$B222))</f>
      </c>
      <c r="U222" s="23">
        <f t="shared" si="8"/>
      </c>
    </row>
    <row r="223" spans="19:21" ht="12.75">
      <c r="S223" s="23">
        <f>IF(Q223="","",SUM($D$10:$P223)/COUNT($B$10:$B223))</f>
      </c>
      <c r="T223" s="23">
        <f>IF($Q223="","",SUM($B$10:$B223)/COUNT($B$9:$B223))</f>
      </c>
      <c r="U223" s="23">
        <f t="shared" si="8"/>
      </c>
    </row>
    <row r="224" spans="19:21" ht="12.75">
      <c r="S224" s="23">
        <f>IF(Q224="","",SUM($D$10:$P224)/COUNT($B$10:$B224))</f>
      </c>
      <c r="T224" s="23">
        <f>IF($Q224="","",SUM($B$10:$B224)/COUNT($B$9:$B224))</f>
      </c>
      <c r="U224" s="23">
        <f t="shared" si="8"/>
      </c>
    </row>
    <row r="225" spans="19:21" ht="12.75">
      <c r="S225" s="23">
        <f>IF(Q225="","",SUM($D$10:$P225)/COUNT($B$10:$B225))</f>
      </c>
      <c r="T225" s="23">
        <f>IF($Q225="","",SUM($B$10:$B225)/COUNT($B$9:$B225))</f>
      </c>
      <c r="U225" s="23">
        <f t="shared" si="8"/>
      </c>
    </row>
    <row r="226" spans="19:21" ht="12.75">
      <c r="S226" s="23">
        <f>IF(Q226="","",SUM($D$10:$P226)/COUNT($B$10:$B226))</f>
      </c>
      <c r="T226" s="23">
        <f>IF($Q226="","",SUM($B$10:$B226)/COUNT($B$9:$B226))</f>
      </c>
      <c r="U226" s="23">
        <f t="shared" si="8"/>
      </c>
    </row>
    <row r="227" spans="19:21" ht="12.75">
      <c r="S227" s="23">
        <f>IF(Q227="","",SUM($D$10:$P227)/COUNT($B$10:$B227))</f>
      </c>
      <c r="T227" s="23">
        <f>IF($Q227="","",SUM($B$10:$B227)/COUNT($B$9:$B227))</f>
      </c>
      <c r="U227" s="23">
        <f t="shared" si="8"/>
      </c>
    </row>
    <row r="228" spans="19:21" ht="12.75">
      <c r="S228" s="23">
        <f>IF(Q228="","",SUM($D$10:$P228)/COUNT($B$10:$B228))</f>
      </c>
      <c r="T228" s="23">
        <f>IF($Q228="","",SUM($B$10:$B228)/COUNT($B$9:$B228))</f>
      </c>
      <c r="U228" s="23">
        <f t="shared" si="8"/>
      </c>
    </row>
    <row r="229" spans="19:21" ht="12.75">
      <c r="S229" s="23">
        <f>IF(Q229="","",SUM($D$10:$P229)/COUNT($B$10:$B229))</f>
      </c>
      <c r="T229" s="23">
        <f>IF($Q229="","",SUM($B$10:$B229)/COUNT($B$9:$B229))</f>
      </c>
      <c r="U229" s="23">
        <f t="shared" si="8"/>
      </c>
    </row>
    <row r="230" spans="19:21" ht="12.75">
      <c r="S230" s="23">
        <f>IF(Q230="","",SUM($D$10:$P230)/COUNT($B$10:$B230))</f>
      </c>
      <c r="T230" s="23">
        <f>IF($Q230="","",SUM($B$10:$B230)/COUNT($B$9:$B230))</f>
      </c>
      <c r="U230" s="23">
        <f t="shared" si="8"/>
      </c>
    </row>
    <row r="231" spans="19:21" ht="12.75">
      <c r="S231" s="23">
        <f>IF(Q231="","",SUM($D$10:$P231)/COUNT($B$10:$B231))</f>
      </c>
      <c r="T231" s="23">
        <f>IF($Q231="","",SUM($B$10:$B231)/COUNT($B$9:$B231))</f>
      </c>
      <c r="U231" s="23">
        <f t="shared" si="8"/>
      </c>
    </row>
    <row r="232" spans="19:21" ht="12.75">
      <c r="S232" s="23">
        <f>IF(Q232="","",SUM($D$10:$P232)/COUNT($B$10:$B232))</f>
      </c>
      <c r="T232" s="23">
        <f>IF($Q232="","",SUM($B$10:$B232)/COUNT($B$9:$B232))</f>
      </c>
      <c r="U232" s="23">
        <f t="shared" si="8"/>
      </c>
    </row>
    <row r="233" spans="19:21" ht="12.75">
      <c r="S233" s="23">
        <f>IF(Q233="","",SUM($D$10:$P233)/COUNT($B$10:$B233))</f>
      </c>
      <c r="T233" s="23">
        <f>IF($Q233="","",SUM($B$10:$B233)/COUNT($B$9:$B233))</f>
      </c>
      <c r="U233" s="23">
        <f t="shared" si="8"/>
      </c>
    </row>
    <row r="234" spans="19:21" ht="12.75">
      <c r="S234" s="23">
        <f>IF(Q234="","",SUM($D$10:$P234)/COUNT($B$10:$B234))</f>
      </c>
      <c r="T234" s="23">
        <f>IF($Q234="","",SUM($B$10:$B234)/COUNT($B$9:$B234))</f>
      </c>
      <c r="U234" s="23">
        <f t="shared" si="8"/>
      </c>
    </row>
    <row r="235" spans="19:21" ht="12.75">
      <c r="S235" s="23">
        <f>IF(Q235="","",SUM($D$10:$P235)/COUNT($B$10:$B235))</f>
      </c>
      <c r="T235" s="23">
        <f>IF($Q235="","",SUM($B$10:$B235)/COUNT($B$9:$B235))</f>
      </c>
      <c r="U235" s="23">
        <f t="shared" si="8"/>
      </c>
    </row>
    <row r="236" spans="19:21" ht="12.75">
      <c r="S236" s="23">
        <f>IF(Q236="","",SUM($D$10:$P236)/COUNT($B$10:$B236))</f>
      </c>
      <c r="T236" s="23">
        <f>IF($Q236="","",SUM($B$10:$B236)/COUNT($B$9:$B236))</f>
      </c>
      <c r="U236" s="23">
        <f t="shared" si="8"/>
      </c>
    </row>
    <row r="237" spans="19:21" ht="12.75">
      <c r="S237" s="23">
        <f>IF(Q237="","",SUM($D$10:$P237)/COUNT($B$10:$B237))</f>
      </c>
      <c r="T237" s="23">
        <f>IF($Q237="","",SUM($B$10:$B237)/COUNT($B$9:$B237))</f>
      </c>
      <c r="U237" s="23">
        <f t="shared" si="8"/>
      </c>
    </row>
    <row r="238" spans="19:21" ht="12.75">
      <c r="S238" s="23">
        <f>IF(Q238="","",SUM($D$10:$P238)/COUNT($B$10:$B238))</f>
      </c>
      <c r="T238" s="23">
        <f>IF($Q238="","",SUM($B$10:$B238)/COUNT($B$9:$B238))</f>
      </c>
      <c r="U238" s="23">
        <f t="shared" si="8"/>
      </c>
    </row>
    <row r="239" spans="19:21" ht="12.75">
      <c r="S239" s="23">
        <f>IF(Q239="","",SUM($D$10:$P239)/COUNT($B$10:$B239))</f>
      </c>
      <c r="T239" s="23">
        <f>IF($Q239="","",SUM($B$10:$B239)/COUNT($B$9:$B239))</f>
      </c>
      <c r="U239" s="23">
        <f t="shared" si="8"/>
      </c>
    </row>
    <row r="240" spans="19:21" ht="12.75">
      <c r="S240" s="23">
        <f>IF(Q240="","",SUM($D$10:$P240)/COUNT($B$10:$B240))</f>
      </c>
      <c r="T240" s="23">
        <f>IF($Q240="","",SUM($B$10:$B240)/COUNT($B$9:$B240))</f>
      </c>
      <c r="U240" s="23">
        <f t="shared" si="8"/>
      </c>
    </row>
    <row r="241" spans="19:21" ht="12.75">
      <c r="S241" s="23">
        <f>IF(Q241="","",SUM($D$10:$P241)/COUNT($B$10:$B241))</f>
      </c>
      <c r="T241" s="23">
        <f>IF($Q241="","",SUM($B$10:$B241)/COUNT($B$9:$B241))</f>
      </c>
      <c r="U241" s="23">
        <f t="shared" si="8"/>
      </c>
    </row>
    <row r="242" spans="19:21" ht="12.75">
      <c r="S242" s="23">
        <f>IF(Q242="","",SUM($D$10:$P242)/COUNT($B$10:$B242))</f>
      </c>
      <c r="T242" s="23">
        <f>IF($Q242="","",SUM($B$10:$B242)/COUNT($B$9:$B242))</f>
      </c>
      <c r="U242" s="23">
        <f t="shared" si="8"/>
      </c>
    </row>
    <row r="243" spans="19:21" ht="12.75">
      <c r="S243" s="23">
        <f>IF(Q243="","",SUM($D$10:$P243)/COUNT($B$10:$B243))</f>
      </c>
      <c r="T243" s="23">
        <f>IF($Q243="","",SUM($B$10:$B243)/COUNT($B$9:$B243))</f>
      </c>
      <c r="U243" s="23">
        <f t="shared" si="8"/>
      </c>
    </row>
    <row r="244" spans="19:21" ht="12.75">
      <c r="S244" s="23">
        <f>IF(Q244="","",SUM($D$10:$P244)/COUNT($B$10:$B244))</f>
      </c>
      <c r="T244" s="23">
        <f>IF($Q244="","",SUM($B$10:$B244)/COUNT($B$9:$B244))</f>
      </c>
      <c r="U244" s="23">
        <f t="shared" si="8"/>
      </c>
    </row>
    <row r="245" spans="19:21" ht="12.75">
      <c r="S245" s="23">
        <f>IF(Q245="","",SUM($D$10:$P245)/COUNT($B$10:$B245))</f>
      </c>
      <c r="T245" s="23">
        <f>IF($Q245="","",SUM($B$10:$B245)/COUNT($B$9:$B245))</f>
      </c>
      <c r="U245" s="23">
        <f t="shared" si="8"/>
      </c>
    </row>
    <row r="246" spans="19:21" ht="12.75">
      <c r="S246" s="23">
        <f>IF(Q246="","",SUM($D$10:$P246)/COUNT($B$10:$B246))</f>
      </c>
      <c r="T246" s="23">
        <f>IF($Q246="","",SUM($B$10:$B246)/COUNT($B$9:$B246))</f>
      </c>
      <c r="U246" s="23">
        <f t="shared" si="8"/>
      </c>
    </row>
    <row r="247" spans="19:21" ht="12.75">
      <c r="S247" s="23">
        <f>IF(Q247="","",SUM($D$10:$P247)/COUNT($B$10:$B247))</f>
      </c>
      <c r="T247" s="23">
        <f>IF($Q247="","",SUM($B$10:$B247)/COUNT($B$9:$B247))</f>
      </c>
      <c r="U247" s="23">
        <f t="shared" si="8"/>
      </c>
    </row>
    <row r="248" spans="19:21" ht="12.75">
      <c r="S248" s="23">
        <f>IF(Q248="","",SUM($D$10:$P248)/COUNT($B$10:$B248))</f>
      </c>
      <c r="T248" s="23">
        <f>IF($Q248="","",SUM($B$10:$B248)/COUNT($B$9:$B248))</f>
      </c>
      <c r="U248" s="23">
        <f t="shared" si="8"/>
      </c>
    </row>
    <row r="249" spans="19:21" ht="12.75">
      <c r="S249" s="23">
        <f>IF(Q249="","",SUM($D$10:$P249)/COUNT($B$10:$B249))</f>
      </c>
      <c r="T249" s="23">
        <f>IF($Q249="","",SUM($B$10:$B249)/COUNT($B$9:$B249))</f>
      </c>
      <c r="U249" s="23">
        <f t="shared" si="8"/>
      </c>
    </row>
    <row r="250" spans="19:21" ht="12.75">
      <c r="S250" s="23">
        <f>IF(Q250="","",SUM($D$10:$P250)/COUNT($B$10:$B250))</f>
      </c>
      <c r="T250" s="23">
        <f>IF($Q250="","",SUM($B$10:$B250)/COUNT($B$9:$B250))</f>
      </c>
      <c r="U250" s="23">
        <f t="shared" si="8"/>
      </c>
    </row>
    <row r="251" spans="19:21" ht="12.75">
      <c r="S251" s="23">
        <f>IF(Q251="","",SUM($D$10:$P251)/COUNT($B$10:$B251))</f>
      </c>
      <c r="T251" s="23">
        <f>IF($Q251="","",SUM($B$10:$B251)/COUNT($B$9:$B251))</f>
      </c>
      <c r="U251" s="23">
        <f t="shared" si="8"/>
      </c>
    </row>
    <row r="252" spans="19:21" ht="12.75">
      <c r="S252" s="23">
        <f>IF(Q252="","",SUM($D$10:$P252)/COUNT($B$10:$B252))</f>
      </c>
      <c r="T252" s="23">
        <f>IF($Q252="","",SUM($B$10:$B252)/COUNT($B$9:$B252))</f>
      </c>
      <c r="U252" s="23">
        <f t="shared" si="8"/>
      </c>
    </row>
    <row r="253" spans="19:21" ht="12.75">
      <c r="S253" s="23">
        <f>IF(Q253="","",SUM($D$10:$P253)/COUNT($B$10:$B253))</f>
      </c>
      <c r="T253" s="23">
        <f>IF($Q253="","",SUM($B$10:$B253)/COUNT($B$9:$B253))</f>
      </c>
      <c r="U253" s="23">
        <f t="shared" si="8"/>
      </c>
    </row>
    <row r="254" spans="19:21" ht="12.75">
      <c r="S254" s="23">
        <f>IF(Q254="","",SUM($D$10:$P254)/COUNT($B$10:$B254))</f>
      </c>
      <c r="T254" s="23">
        <f>IF($Q254="","",SUM($B$10:$B254)/COUNT($B$9:$B254))</f>
      </c>
      <c r="U254" s="23">
        <f t="shared" si="8"/>
      </c>
    </row>
    <row r="255" spans="19:21" ht="12.75">
      <c r="S255" s="23">
        <f>IF(Q255="","",SUM($D$10:$P255)/COUNT($B$10:$B255))</f>
      </c>
      <c r="T255" s="23">
        <f>IF($Q255="","",SUM($B$10:$B255)/COUNT($B$9:$B255))</f>
      </c>
      <c r="U255" s="23">
        <f t="shared" si="8"/>
      </c>
    </row>
    <row r="256" spans="19:21" ht="12.75">
      <c r="S256" s="23">
        <f>IF(Q256="","",SUM($D$10:$P256)/COUNT($B$10:$B256))</f>
      </c>
      <c r="T256" s="23">
        <f>IF($Q256="","",SUM($B$10:$B256)/COUNT($B$9:$B256))</f>
      </c>
      <c r="U256" s="23">
        <f t="shared" si="8"/>
      </c>
    </row>
    <row r="257" spans="19:21" ht="12.75">
      <c r="S257" s="23">
        <f>IF(Q257="","",SUM($D$10:$P257)/COUNT($B$10:$B257))</f>
      </c>
      <c r="T257" s="23">
        <f>IF($Q257="","",SUM($B$10:$B257)/COUNT($B$9:$B257))</f>
      </c>
      <c r="U257" s="23">
        <f t="shared" si="8"/>
      </c>
    </row>
    <row r="258" spans="19:21" ht="12.75">
      <c r="S258" s="23">
        <f>IF(Q258="","",SUM($D$10:$P258)/COUNT($B$10:$B258))</f>
      </c>
      <c r="T258" s="23">
        <f>IF($Q258="","",SUM($B$10:$B258)/COUNT($B$9:$B258))</f>
      </c>
      <c r="U258" s="23">
        <f t="shared" si="8"/>
      </c>
    </row>
    <row r="259" spans="19:21" ht="12.75">
      <c r="S259" s="23">
        <f>IF(Q259="","",SUM($D$10:$P259)/COUNT($B$10:$B259))</f>
      </c>
      <c r="T259" s="23">
        <f>IF($Q259="","",SUM($B$10:$B259)/COUNT($B$9:$B259))</f>
      </c>
      <c r="U259" s="23">
        <f t="shared" si="8"/>
      </c>
    </row>
    <row r="260" spans="19:21" ht="12.75">
      <c r="S260" s="23">
        <f>IF(Q260="","",SUM($D$10:$P260)/COUNT($B$10:$B260))</f>
      </c>
      <c r="T260" s="23">
        <f>IF($Q260="","",SUM($B$10:$B260)/COUNT($B$9:$B260))</f>
      </c>
      <c r="U260" s="23">
        <f t="shared" si="8"/>
      </c>
    </row>
    <row r="261" spans="19:21" ht="12.75">
      <c r="S261" s="23">
        <f>IF(Q261="","",SUM($D$10:$P261)/COUNT($B$10:$B261))</f>
      </c>
      <c r="T261" s="23">
        <f>IF($Q261="","",SUM($B$10:$B261)/COUNT($B$9:$B261))</f>
      </c>
      <c r="U261" s="23">
        <f t="shared" si="8"/>
      </c>
    </row>
    <row r="262" spans="19:21" ht="12.75">
      <c r="S262" s="23">
        <f>IF(Q262="","",SUM($D$10:$P262)/COUNT($B$10:$B262))</f>
      </c>
      <c r="T262" s="23">
        <f>IF($Q262="","",SUM($B$10:$B262)/COUNT($B$9:$B262))</f>
      </c>
      <c r="U262" s="23">
        <f t="shared" si="8"/>
      </c>
    </row>
    <row r="263" spans="19:21" ht="12.75">
      <c r="S263" s="23">
        <f>IF(Q263="","",SUM($D$10:$P263)/COUNT($B$10:$B263))</f>
      </c>
      <c r="T263" s="23">
        <f>IF($Q263="","",SUM($B$10:$B263)/COUNT($B$9:$B263))</f>
      </c>
      <c r="U263" s="23">
        <f t="shared" si="8"/>
      </c>
    </row>
    <row r="264" spans="19:21" ht="12.75">
      <c r="S264" s="23">
        <f>IF(Q264="","",SUM($D$10:$P264)/COUNT($B$10:$B264))</f>
      </c>
      <c r="T264" s="23">
        <f>IF($Q264="","",SUM($B$10:$B264)/COUNT($B$9:$B264))</f>
      </c>
      <c r="U264" s="23">
        <f t="shared" si="8"/>
      </c>
    </row>
    <row r="265" spans="19:21" ht="12.75">
      <c r="S265" s="23">
        <f>IF(Q265="","",SUM($D$10:$P265)/COUNT($B$10:$B265))</f>
      </c>
      <c r="T265" s="23">
        <f>IF($Q265="","",SUM($B$10:$B265)/COUNT($B$9:$B265))</f>
      </c>
      <c r="U265" s="23">
        <f t="shared" si="8"/>
      </c>
    </row>
    <row r="266" spans="19:21" ht="12.75">
      <c r="S266" s="23">
        <f>IF(Q266="","",SUM($D$10:$P266)/COUNT($B$10:$B266))</f>
      </c>
      <c r="T266" s="23">
        <f>IF($Q266="","",SUM($B$10:$B266)/COUNT($B$9:$B266))</f>
      </c>
      <c r="U266" s="23">
        <f t="shared" si="8"/>
      </c>
    </row>
    <row r="267" spans="19:21" ht="12.75">
      <c r="S267" s="23">
        <f>IF(Q267="","",SUM($D$10:$P267)/COUNT($B$10:$B267))</f>
      </c>
      <c r="T267" s="23">
        <f>IF($Q267="","",SUM($B$10:$B267)/COUNT($B$9:$B267))</f>
      </c>
      <c r="U267" s="23">
        <f aca="true" t="shared" si="9" ref="U267:U330">IF(S267="","",S267/T267)</f>
      </c>
    </row>
    <row r="268" spans="19:21" ht="12.75">
      <c r="S268" s="23">
        <f>IF(Q268="","",SUM($D$10:$P268)/COUNT($B$10:$B268))</f>
      </c>
      <c r="T268" s="23">
        <f>IF($Q268="","",SUM($B$10:$B268)/COUNT($B$9:$B268))</f>
      </c>
      <c r="U268" s="23">
        <f t="shared" si="9"/>
      </c>
    </row>
    <row r="269" spans="19:21" ht="12.75">
      <c r="S269" s="23">
        <f>IF(Q269="","",SUM($D$10:$P269)/COUNT($B$10:$B269))</f>
      </c>
      <c r="T269" s="23">
        <f>IF($Q269="","",SUM($B$10:$B269)/COUNT($B$9:$B269))</f>
      </c>
      <c r="U269" s="23">
        <f t="shared" si="9"/>
      </c>
    </row>
    <row r="270" spans="19:21" ht="12.75">
      <c r="S270" s="23">
        <f>IF(Q270="","",SUM($D$10:$P270)/COUNT($B$10:$B270))</f>
      </c>
      <c r="T270" s="23">
        <f>IF($Q270="","",SUM($B$10:$B270)/COUNT($B$9:$B270))</f>
      </c>
      <c r="U270" s="23">
        <f t="shared" si="9"/>
      </c>
    </row>
    <row r="271" spans="19:21" ht="12.75">
      <c r="S271" s="23">
        <f>IF(Q271="","",SUM($D$10:$P271)/COUNT($B$10:$B271))</f>
      </c>
      <c r="T271" s="23">
        <f>IF($Q271="","",SUM($B$10:$B271)/COUNT($B$9:$B271))</f>
      </c>
      <c r="U271" s="23">
        <f t="shared" si="9"/>
      </c>
    </row>
    <row r="272" spans="19:21" ht="12.75">
      <c r="S272" s="23">
        <f>IF(Q272="","",SUM($D$10:$P272)/COUNT($B$10:$B272))</f>
      </c>
      <c r="T272" s="23">
        <f>IF($Q272="","",SUM($B$10:$B272)/COUNT($B$9:$B272))</f>
      </c>
      <c r="U272" s="23">
        <f t="shared" si="9"/>
      </c>
    </row>
    <row r="273" spans="19:21" ht="12.75">
      <c r="S273" s="23">
        <f>IF(Q273="","",SUM($D$10:$P273)/COUNT($B$10:$B273))</f>
      </c>
      <c r="T273" s="23">
        <f>IF($Q273="","",SUM($B$10:$B273)/COUNT($B$9:$B273))</f>
      </c>
      <c r="U273" s="23">
        <f t="shared" si="9"/>
      </c>
    </row>
    <row r="274" spans="19:21" ht="12.75">
      <c r="S274" s="23">
        <f>IF(Q274="","",SUM($D$10:$P274)/COUNT($B$10:$B274))</f>
      </c>
      <c r="T274" s="23">
        <f>IF($Q274="","",SUM($B$10:$B274)/COUNT($B$9:$B274))</f>
      </c>
      <c r="U274" s="23">
        <f t="shared" si="9"/>
      </c>
    </row>
    <row r="275" spans="19:21" ht="12.75">
      <c r="S275" s="23">
        <f>IF(Q275="","",SUM($D$10:$P275)/COUNT($B$10:$B275))</f>
      </c>
      <c r="T275" s="23">
        <f>IF($Q275="","",SUM($B$10:$B275)/COUNT($B$9:$B275))</f>
      </c>
      <c r="U275" s="23">
        <f t="shared" si="9"/>
      </c>
    </row>
    <row r="276" spans="19:21" ht="12.75">
      <c r="S276" s="23">
        <f>IF(Q276="","",SUM($D$10:$P276)/COUNT($B$10:$B276))</f>
      </c>
      <c r="T276" s="23">
        <f>IF($Q276="","",SUM($B$10:$B276)/COUNT($B$9:$B276))</f>
      </c>
      <c r="U276" s="23">
        <f t="shared" si="9"/>
      </c>
    </row>
    <row r="277" spans="19:21" ht="12.75">
      <c r="S277" s="23">
        <f>IF(Q277="","",SUM($D$10:$P277)/COUNT($B$10:$B277))</f>
      </c>
      <c r="T277" s="23">
        <f>IF($Q277="","",SUM($B$10:$B277)/COUNT($B$9:$B277))</f>
      </c>
      <c r="U277" s="23">
        <f t="shared" si="9"/>
      </c>
    </row>
    <row r="278" spans="19:21" ht="12.75">
      <c r="S278" s="23">
        <f>IF(Q278="","",SUM($D$10:$P278)/COUNT($B$10:$B278))</f>
      </c>
      <c r="T278" s="23">
        <f>IF($Q278="","",SUM($B$10:$B278)/COUNT($B$9:$B278))</f>
      </c>
      <c r="U278" s="23">
        <f t="shared" si="9"/>
      </c>
    </row>
    <row r="279" spans="19:21" ht="12.75">
      <c r="S279" s="23">
        <f>IF(Q279="","",SUM($D$10:$P279)/COUNT($B$10:$B279))</f>
      </c>
      <c r="T279" s="23">
        <f>IF($Q279="","",SUM($B$10:$B279)/COUNT($B$9:$B279))</f>
      </c>
      <c r="U279" s="23">
        <f t="shared" si="9"/>
      </c>
    </row>
    <row r="280" spans="19:21" ht="12.75">
      <c r="S280" s="23">
        <f>IF(Q280="","",SUM($D$10:$P280)/COUNT($B$10:$B280))</f>
      </c>
      <c r="T280" s="23">
        <f>IF($Q280="","",SUM($B$10:$B280)/COUNT($B$9:$B280))</f>
      </c>
      <c r="U280" s="23">
        <f t="shared" si="9"/>
      </c>
    </row>
    <row r="281" spans="19:21" ht="12.75">
      <c r="S281" s="23">
        <f>IF(Q281="","",SUM($D$10:$P281)/COUNT($B$10:$B281))</f>
      </c>
      <c r="T281" s="23">
        <f>IF($Q281="","",SUM($B$10:$B281)/COUNT($B$9:$B281))</f>
      </c>
      <c r="U281" s="23">
        <f t="shared" si="9"/>
      </c>
    </row>
    <row r="282" spans="19:21" ht="12.75">
      <c r="S282" s="23">
        <f>IF(Q282="","",SUM($D$10:$P282)/COUNT($B$10:$B282))</f>
      </c>
      <c r="T282" s="23">
        <f>IF($Q282="","",SUM($B$10:$B282)/COUNT($B$9:$B282))</f>
      </c>
      <c r="U282" s="23">
        <f t="shared" si="9"/>
      </c>
    </row>
    <row r="283" spans="19:21" ht="12.75">
      <c r="S283" s="23">
        <f>IF(Q283="","",SUM($D$10:$P283)/COUNT($B$10:$B283))</f>
      </c>
      <c r="T283" s="23">
        <f>IF($Q283="","",SUM($B$10:$B283)/COUNT($B$9:$B283))</f>
      </c>
      <c r="U283" s="23">
        <f t="shared" si="9"/>
      </c>
    </row>
    <row r="284" spans="19:21" ht="12.75">
      <c r="S284" s="23">
        <f>IF(Q284="","",SUM($D$10:$P284)/COUNT($B$10:$B284))</f>
      </c>
      <c r="T284" s="23">
        <f>IF($Q284="","",SUM($B$10:$B284)/COUNT($B$9:$B284))</f>
      </c>
      <c r="U284" s="23">
        <f t="shared" si="9"/>
      </c>
    </row>
    <row r="285" spans="19:21" ht="12.75">
      <c r="S285" s="23">
        <f>IF(Q285="","",SUM($D$10:$P285)/COUNT($B$10:$B285))</f>
      </c>
      <c r="T285" s="23">
        <f>IF($Q285="","",SUM($B$10:$B285)/COUNT($B$9:$B285))</f>
      </c>
      <c r="U285" s="23">
        <f t="shared" si="9"/>
      </c>
    </row>
    <row r="286" spans="19:21" ht="12.75">
      <c r="S286" s="23">
        <f>IF(Q286="","",SUM($D$10:$P286)/COUNT($B$10:$B286))</f>
      </c>
      <c r="T286" s="23">
        <f>IF($Q286="","",SUM($B$10:$B286)/COUNT($B$9:$B286))</f>
      </c>
      <c r="U286" s="23">
        <f t="shared" si="9"/>
      </c>
    </row>
    <row r="287" spans="19:21" ht="12.75">
      <c r="S287" s="23">
        <f>IF(Q287="","",SUM($D$10:$P287)/COUNT($B$10:$B287))</f>
      </c>
      <c r="T287" s="23">
        <f>IF($Q287="","",SUM($B$10:$B287)/COUNT($B$9:$B287))</f>
      </c>
      <c r="U287" s="23">
        <f t="shared" si="9"/>
      </c>
    </row>
    <row r="288" spans="19:21" ht="12.75">
      <c r="S288" s="23">
        <f>IF(Q288="","",SUM($D$10:$P288)/COUNT($B$10:$B288))</f>
      </c>
      <c r="T288" s="23">
        <f>IF($Q288="","",SUM($B$10:$B288)/COUNT($B$9:$B288))</f>
      </c>
      <c r="U288" s="23">
        <f t="shared" si="9"/>
      </c>
    </row>
    <row r="289" spans="19:21" ht="12.75">
      <c r="S289" s="23">
        <f>IF(Q289="","",SUM($D$10:$P289)/COUNT($B$10:$B289))</f>
      </c>
      <c r="T289" s="23">
        <f>IF($Q289="","",SUM($B$10:$B289)/COUNT($B$9:$B289))</f>
      </c>
      <c r="U289" s="23">
        <f t="shared" si="9"/>
      </c>
    </row>
    <row r="290" spans="19:21" ht="12.75">
      <c r="S290" s="23">
        <f>IF(Q290="","",SUM($D$10:$P290)/COUNT($B$10:$B290))</f>
      </c>
      <c r="T290" s="23">
        <f>IF($Q290="","",SUM($B$10:$B290)/COUNT($B$9:$B290))</f>
      </c>
      <c r="U290" s="23">
        <f t="shared" si="9"/>
      </c>
    </row>
    <row r="291" spans="19:21" ht="12.75">
      <c r="S291" s="23">
        <f>IF(Q291="","",SUM($D$10:$P291)/COUNT($B$10:$B291))</f>
      </c>
      <c r="T291" s="23">
        <f>IF($Q291="","",SUM($B$10:$B291)/COUNT($B$9:$B291))</f>
      </c>
      <c r="U291" s="23">
        <f t="shared" si="9"/>
      </c>
    </row>
    <row r="292" spans="19:21" ht="12.75">
      <c r="S292" s="23">
        <f>IF(Q292="","",SUM($D$10:$P292)/COUNT($B$10:$B292))</f>
      </c>
      <c r="T292" s="23">
        <f>IF($Q292="","",SUM($B$10:$B292)/COUNT($B$9:$B292))</f>
      </c>
      <c r="U292" s="23">
        <f t="shared" si="9"/>
      </c>
    </row>
    <row r="293" spans="19:21" ht="12.75">
      <c r="S293" s="23">
        <f>IF(Q293="","",SUM($D$10:$P293)/COUNT($B$10:$B293))</f>
      </c>
      <c r="T293" s="23">
        <f>IF($Q293="","",SUM($B$10:$B293)/COUNT($B$9:$B293))</f>
      </c>
      <c r="U293" s="23">
        <f t="shared" si="9"/>
      </c>
    </row>
    <row r="294" spans="19:21" ht="12.75">
      <c r="S294" s="23">
        <f>IF(Q294="","",SUM($D$10:$P294)/COUNT($B$10:$B294))</f>
      </c>
      <c r="T294" s="23">
        <f>IF($Q294="","",SUM($B$10:$B294)/COUNT($B$9:$B294))</f>
      </c>
      <c r="U294" s="23">
        <f t="shared" si="9"/>
      </c>
    </row>
    <row r="295" spans="19:21" ht="12.75">
      <c r="S295" s="23">
        <f>IF(Q295="","",SUM($D$10:$P295)/COUNT($B$10:$B295))</f>
      </c>
      <c r="T295" s="23">
        <f>IF($Q295="","",SUM($B$10:$B295)/COUNT($B$9:$B295))</f>
      </c>
      <c r="U295" s="23">
        <f t="shared" si="9"/>
      </c>
    </row>
    <row r="296" spans="19:21" ht="12.75">
      <c r="S296" s="23">
        <f>IF(Q296="","",SUM($D$10:$P296)/COUNT($B$10:$B296))</f>
      </c>
      <c r="T296" s="23">
        <f>IF($Q296="","",SUM($B$10:$B296)/COUNT($B$9:$B296))</f>
      </c>
      <c r="U296" s="23">
        <f t="shared" si="9"/>
      </c>
    </row>
    <row r="297" spans="19:21" ht="12.75">
      <c r="S297" s="23">
        <f>IF(Q297="","",SUM($D$10:$P297)/COUNT($B$10:$B297))</f>
      </c>
      <c r="T297" s="23">
        <f>IF($Q297="","",SUM($B$10:$B297)/COUNT($B$9:$B297))</f>
      </c>
      <c r="U297" s="23">
        <f t="shared" si="9"/>
      </c>
    </row>
    <row r="298" spans="19:21" ht="12.75">
      <c r="S298" s="23">
        <f>IF(Q298="","",SUM($D$10:$P298)/COUNT($B$10:$B298))</f>
      </c>
      <c r="T298" s="23">
        <f>IF($Q298="","",SUM($B$10:$B298)/COUNT($B$9:$B298))</f>
      </c>
      <c r="U298" s="23">
        <f t="shared" si="9"/>
      </c>
    </row>
    <row r="299" spans="19:21" ht="12.75">
      <c r="S299" s="23">
        <f>IF(Q299="","",SUM($D$10:$P299)/COUNT($B$10:$B299))</f>
      </c>
      <c r="T299" s="23">
        <f>IF($Q299="","",SUM($B$10:$B299)/COUNT($B$9:$B299))</f>
      </c>
      <c r="U299" s="23">
        <f t="shared" si="9"/>
      </c>
    </row>
    <row r="300" spans="19:21" ht="12.75">
      <c r="S300" s="23">
        <f>IF(Q300="","",SUM($D$10:$P300)/COUNT($B$10:$B300))</f>
      </c>
      <c r="T300" s="23">
        <f>IF($Q300="","",SUM($B$10:$B300)/COUNT($B$9:$B300))</f>
      </c>
      <c r="U300" s="23">
        <f t="shared" si="9"/>
      </c>
    </row>
    <row r="301" spans="19:21" ht="12.75">
      <c r="S301" s="23">
        <f>IF(Q301="","",SUM($D$10:$P301)/COUNT($B$10:$B301))</f>
      </c>
      <c r="T301" s="23">
        <f>IF($Q301="","",SUM($B$10:$B301)/COUNT($B$9:$B301))</f>
      </c>
      <c r="U301" s="23">
        <f t="shared" si="9"/>
      </c>
    </row>
    <row r="302" spans="19:21" ht="12.75">
      <c r="S302" s="23">
        <f>IF(Q302="","",SUM($D$10:$P302)/COUNT($B$10:$B302))</f>
      </c>
      <c r="T302" s="23">
        <f>IF($Q302="","",SUM($B$10:$B302)/COUNT($B$9:$B302))</f>
      </c>
      <c r="U302" s="23">
        <f t="shared" si="9"/>
      </c>
    </row>
    <row r="303" spans="19:21" ht="12.75">
      <c r="S303" s="23">
        <f>IF(Q303="","",SUM($D$10:$P303)/COUNT($B$10:$B303))</f>
      </c>
      <c r="T303" s="23">
        <f>IF($Q303="","",SUM($B$10:$B303)/COUNT($B$9:$B303))</f>
      </c>
      <c r="U303" s="23">
        <f t="shared" si="9"/>
      </c>
    </row>
    <row r="304" spans="19:21" ht="12.75">
      <c r="S304" s="23">
        <f>IF(Q304="","",SUM($D$10:$P304)/COUNT($B$10:$B304))</f>
      </c>
      <c r="T304" s="23">
        <f>IF($Q304="","",SUM($B$10:$B304)/COUNT($B$9:$B304))</f>
      </c>
      <c r="U304" s="23">
        <f t="shared" si="9"/>
      </c>
    </row>
    <row r="305" spans="19:21" ht="12.75">
      <c r="S305" s="23">
        <f>IF(Q305="","",SUM($D$10:$P305)/COUNT($B$10:$B305))</f>
      </c>
      <c r="T305" s="23">
        <f>IF($Q305="","",SUM($B$10:$B305)/COUNT($B$9:$B305))</f>
      </c>
      <c r="U305" s="23">
        <f t="shared" si="9"/>
      </c>
    </row>
    <row r="306" spans="19:21" ht="12.75">
      <c r="S306" s="23">
        <f>IF(Q306="","",SUM($D$10:$P306)/COUNT($B$10:$B306))</f>
      </c>
      <c r="T306" s="23">
        <f>IF($Q306="","",SUM($B$10:$B306)/COUNT($B$9:$B306))</f>
      </c>
      <c r="U306" s="23">
        <f t="shared" si="9"/>
      </c>
    </row>
    <row r="307" spans="19:21" ht="12.75">
      <c r="S307" s="23">
        <f>IF(Q307="","",SUM($D$10:$P307)/COUNT($B$10:$B307))</f>
      </c>
      <c r="T307" s="23">
        <f>IF($Q307="","",SUM($B$10:$B307)/COUNT($B$9:$B307))</f>
      </c>
      <c r="U307" s="23">
        <f t="shared" si="9"/>
      </c>
    </row>
    <row r="308" spans="19:21" ht="12.75">
      <c r="S308" s="23">
        <f>IF(Q308="","",SUM($D$10:$P308)/COUNT($B$10:$B308))</f>
      </c>
      <c r="T308" s="23">
        <f>IF($Q308="","",SUM($B$10:$B308)/COUNT($B$9:$B308))</f>
      </c>
      <c r="U308" s="23">
        <f t="shared" si="9"/>
      </c>
    </row>
    <row r="309" spans="19:21" ht="12.75">
      <c r="S309" s="23">
        <f>IF(Q309="","",SUM($D$10:$P309)/COUNT($B$10:$B309))</f>
      </c>
      <c r="T309" s="23">
        <f>IF($Q309="","",SUM($B$10:$B309)/COUNT($B$9:$B309))</f>
      </c>
      <c r="U309" s="23">
        <f t="shared" si="9"/>
      </c>
    </row>
    <row r="310" spans="19:21" ht="12.75">
      <c r="S310" s="23">
        <f>IF(Q310="","",SUM($D$10:$P310)/COUNT($B$10:$B310))</f>
      </c>
      <c r="T310" s="23">
        <f>IF($Q310="","",SUM($B$10:$B310)/COUNT($B$9:$B310))</f>
      </c>
      <c r="U310" s="23">
        <f t="shared" si="9"/>
      </c>
    </row>
    <row r="311" spans="19:21" ht="12.75">
      <c r="S311" s="23">
        <f>IF(Q311="","",SUM($D$10:$P311)/COUNT($B$10:$B311))</f>
      </c>
      <c r="T311" s="23">
        <f>IF($Q311="","",SUM($B$10:$B311)/COUNT($B$9:$B311))</f>
      </c>
      <c r="U311" s="23">
        <f t="shared" si="9"/>
      </c>
    </row>
    <row r="312" spans="19:21" ht="12.75">
      <c r="S312" s="23">
        <f>IF(Q312="","",SUM($D$10:$P312)/COUNT($B$10:$B312))</f>
      </c>
      <c r="T312" s="23">
        <f>IF($Q312="","",SUM($B$10:$B312)/COUNT($B$9:$B312))</f>
      </c>
      <c r="U312" s="23">
        <f t="shared" si="9"/>
      </c>
    </row>
    <row r="313" spans="19:21" ht="12.75">
      <c r="S313" s="23">
        <f>IF(Q313="","",SUM($D$10:$P313)/COUNT($B$10:$B313))</f>
      </c>
      <c r="T313" s="23">
        <f>IF($Q313="","",SUM($B$10:$B313)/COUNT($B$9:$B313))</f>
      </c>
      <c r="U313" s="23">
        <f t="shared" si="9"/>
      </c>
    </row>
    <row r="314" spans="19:21" ht="12.75">
      <c r="S314" s="23">
        <f>IF(Q314="","",SUM($D$10:$P314)/COUNT($B$10:$B314))</f>
      </c>
      <c r="T314" s="23">
        <f>IF($Q314="","",SUM($B$10:$B314)/COUNT($B$9:$B314))</f>
      </c>
      <c r="U314" s="23">
        <f t="shared" si="9"/>
      </c>
    </row>
    <row r="315" spans="19:21" ht="12.75">
      <c r="S315" s="23">
        <f>IF(Q315="","",SUM($D$10:$P315)/COUNT($B$10:$B315))</f>
      </c>
      <c r="T315" s="23">
        <f>IF($Q315="","",SUM($B$10:$B315)/COUNT($B$9:$B315))</f>
      </c>
      <c r="U315" s="23">
        <f t="shared" si="9"/>
      </c>
    </row>
    <row r="316" spans="19:21" ht="12.75">
      <c r="S316" s="23">
        <f>IF(Q316="","",SUM($D$10:$P316)/COUNT($B$10:$B316))</f>
      </c>
      <c r="T316" s="23">
        <f>IF($Q316="","",SUM($B$10:$B316)/COUNT($B$9:$B316))</f>
      </c>
      <c r="U316" s="23">
        <f t="shared" si="9"/>
      </c>
    </row>
    <row r="317" spans="19:21" ht="12.75">
      <c r="S317" s="23">
        <f>IF(Q317="","",SUM($D$10:$P317)/COUNT($B$10:$B317))</f>
      </c>
      <c r="T317" s="23">
        <f>IF($Q317="","",SUM($B$10:$B317)/COUNT($B$9:$B317))</f>
      </c>
      <c r="U317" s="23">
        <f t="shared" si="9"/>
      </c>
    </row>
    <row r="318" spans="19:21" ht="12.75">
      <c r="S318" s="23">
        <f>IF(Q318="","",SUM($D$10:$P318)/COUNT($B$10:$B318))</f>
      </c>
      <c r="T318" s="23">
        <f>IF($Q318="","",SUM($B$10:$B318)/COUNT($B$9:$B318))</f>
      </c>
      <c r="U318" s="23">
        <f t="shared" si="9"/>
      </c>
    </row>
    <row r="319" spans="19:21" ht="12.75">
      <c r="S319" s="23">
        <f>IF(Q319="","",SUM($D$10:$P319)/COUNT($B$10:$B319))</f>
      </c>
      <c r="T319" s="23">
        <f>IF($Q319="","",SUM($B$10:$B319)/COUNT($B$9:$B319))</f>
      </c>
      <c r="U319" s="23">
        <f t="shared" si="9"/>
      </c>
    </row>
    <row r="320" spans="19:21" ht="12.75">
      <c r="S320" s="23">
        <f>IF(Q320="","",SUM($D$10:$P320)/COUNT($B$10:$B320))</f>
      </c>
      <c r="T320" s="23">
        <f>IF($Q320="","",SUM($B$10:$B320)/COUNT($B$9:$B320))</f>
      </c>
      <c r="U320" s="23">
        <f t="shared" si="9"/>
      </c>
    </row>
    <row r="321" spans="19:21" ht="12.75">
      <c r="S321" s="23">
        <f>IF(Q321="","",SUM($D$10:$P321)/COUNT($B$10:$B321))</f>
      </c>
      <c r="T321" s="23">
        <f>IF($Q321="","",SUM($B$10:$B321)/COUNT($B$9:$B321))</f>
      </c>
      <c r="U321" s="23">
        <f t="shared" si="9"/>
      </c>
    </row>
    <row r="322" spans="19:21" ht="12.75">
      <c r="S322" s="23">
        <f>IF(Q322="","",SUM($D$10:$P322)/COUNT($B$10:$B322))</f>
      </c>
      <c r="T322" s="23">
        <f>IF($Q322="","",SUM($B$10:$B322)/COUNT($B$9:$B322))</f>
      </c>
      <c r="U322" s="23">
        <f t="shared" si="9"/>
      </c>
    </row>
    <row r="323" spans="19:21" ht="12.75">
      <c r="S323" s="23">
        <f>IF(Q323="","",SUM($D$10:$P323)/COUNT($B$10:$B323))</f>
      </c>
      <c r="T323" s="23">
        <f>IF($Q323="","",SUM($B$10:$B323)/COUNT($B$9:$B323))</f>
      </c>
      <c r="U323" s="23">
        <f t="shared" si="9"/>
      </c>
    </row>
    <row r="324" spans="19:21" ht="12.75">
      <c r="S324" s="23">
        <f>IF(Q324="","",SUM($D$10:$P324)/COUNT($B$10:$B324))</f>
      </c>
      <c r="T324" s="23">
        <f>IF($Q324="","",SUM($B$10:$B324)/COUNT($B$9:$B324))</f>
      </c>
      <c r="U324" s="23">
        <f t="shared" si="9"/>
      </c>
    </row>
    <row r="325" spans="19:21" ht="12.75">
      <c r="S325" s="23">
        <f>IF(Q325="","",SUM($D$10:$P325)/COUNT($B$10:$B325))</f>
      </c>
      <c r="T325" s="23">
        <f>IF($Q325="","",SUM($B$10:$B325)/COUNT($B$9:$B325))</f>
      </c>
      <c r="U325" s="23">
        <f t="shared" si="9"/>
      </c>
    </row>
    <row r="326" spans="19:21" ht="12.75">
      <c r="S326" s="23">
        <f>IF(Q326="","",SUM($D$10:$P326)/COUNT($B$10:$B326))</f>
      </c>
      <c r="T326" s="23">
        <f>IF($Q326="","",SUM($B$10:$B326)/COUNT($B$9:$B326))</f>
      </c>
      <c r="U326" s="23">
        <f t="shared" si="9"/>
      </c>
    </row>
    <row r="327" spans="19:21" ht="12.75">
      <c r="S327" s="23">
        <f>IF(Q327="","",SUM($D$10:$P327)/COUNT($B$10:$B327))</f>
      </c>
      <c r="T327" s="23">
        <f>IF($Q327="","",SUM($B$10:$B327)/COUNT($B$9:$B327))</f>
      </c>
      <c r="U327" s="23">
        <f t="shared" si="9"/>
      </c>
    </row>
    <row r="328" spans="19:21" ht="12.75">
      <c r="S328" s="23">
        <f>IF(Q328="","",SUM($D$10:$P328)/COUNT($B$10:$B328))</f>
      </c>
      <c r="T328" s="23">
        <f>IF($Q328="","",SUM($B$10:$B328)/COUNT($B$9:$B328))</f>
      </c>
      <c r="U328" s="23">
        <f t="shared" si="9"/>
      </c>
    </row>
    <row r="329" spans="19:21" ht="12.75">
      <c r="S329" s="23">
        <f>IF(Q329="","",SUM($D$10:$P329)/COUNT($B$10:$B329))</f>
      </c>
      <c r="T329" s="23">
        <f>IF($Q329="","",SUM($B$10:$B329)/COUNT($B$9:$B329))</f>
      </c>
      <c r="U329" s="23">
        <f t="shared" si="9"/>
      </c>
    </row>
    <row r="330" spans="19:21" ht="12.75">
      <c r="S330" s="23">
        <f>IF(Q330="","",SUM($D$10:$P330)/COUNT($B$10:$B330))</f>
      </c>
      <c r="T330" s="23">
        <f>IF($Q330="","",SUM($B$10:$B330)/COUNT($B$9:$B330))</f>
      </c>
      <c r="U330" s="23">
        <f t="shared" si="9"/>
      </c>
    </row>
    <row r="331" spans="19:21" ht="12.75">
      <c r="S331" s="23">
        <f>IF(Q331="","",SUM($D$10:$P331)/COUNT($B$10:$B331))</f>
      </c>
      <c r="T331" s="23">
        <f>IF($Q331="","",SUM($B$10:$B331)/COUNT($B$9:$B331))</f>
      </c>
      <c r="U331" s="23">
        <f aca="true" t="shared" si="10" ref="U331:U394">IF(S331="","",S331/T331)</f>
      </c>
    </row>
    <row r="332" spans="19:21" ht="12.75">
      <c r="S332" s="23">
        <f>IF(Q332="","",SUM($D$10:$P332)/COUNT($B$10:$B332))</f>
      </c>
      <c r="T332" s="23">
        <f>IF($Q332="","",SUM($B$10:$B332)/COUNT($B$9:$B332))</f>
      </c>
      <c r="U332" s="23">
        <f t="shared" si="10"/>
      </c>
    </row>
    <row r="333" spans="19:21" ht="12.75">
      <c r="S333" s="23">
        <f>IF(Q333="","",SUM($D$10:$P333)/COUNT($B$10:$B333))</f>
      </c>
      <c r="T333" s="23">
        <f>IF($Q333="","",SUM($B$10:$B333)/COUNT($B$9:$B333))</f>
      </c>
      <c r="U333" s="23">
        <f t="shared" si="10"/>
      </c>
    </row>
    <row r="334" spans="19:21" ht="12.75">
      <c r="S334" s="23">
        <f>IF(Q334="","",SUM($D$10:$P334)/COUNT($B$10:$B334))</f>
      </c>
      <c r="T334" s="23">
        <f>IF($Q334="","",SUM($B$10:$B334)/COUNT($B$9:$B334))</f>
      </c>
      <c r="U334" s="23">
        <f t="shared" si="10"/>
      </c>
    </row>
    <row r="335" spans="19:21" ht="12.75">
      <c r="S335" s="23">
        <f>IF(Q335="","",SUM($D$10:$P335)/COUNT($B$10:$B335))</f>
      </c>
      <c r="T335" s="23">
        <f>IF($Q335="","",SUM($B$10:$B335)/COUNT($B$9:$B335))</f>
      </c>
      <c r="U335" s="23">
        <f t="shared" si="10"/>
      </c>
    </row>
    <row r="336" spans="19:21" ht="12.75">
      <c r="S336" s="23">
        <f>IF(Q336="","",SUM($D$10:$P336)/COUNT($B$10:$B336))</f>
      </c>
      <c r="T336" s="23">
        <f>IF($Q336="","",SUM($B$10:$B336)/COUNT($B$9:$B336))</f>
      </c>
      <c r="U336" s="23">
        <f t="shared" si="10"/>
      </c>
    </row>
    <row r="337" spans="19:21" ht="12.75">
      <c r="S337" s="23">
        <f>IF(Q337="","",SUM($D$10:$P337)/COUNT($B$10:$B337))</f>
      </c>
      <c r="T337" s="23">
        <f>IF($Q337="","",SUM($B$10:$B337)/COUNT($B$9:$B337))</f>
      </c>
      <c r="U337" s="23">
        <f t="shared" si="10"/>
      </c>
    </row>
    <row r="338" spans="19:21" ht="12.75">
      <c r="S338" s="23">
        <f>IF(Q338="","",SUM($D$10:$P338)/COUNT($B$10:$B338))</f>
      </c>
      <c r="T338" s="23">
        <f>IF($Q338="","",SUM($B$10:$B338)/COUNT($B$9:$B338))</f>
      </c>
      <c r="U338" s="23">
        <f t="shared" si="10"/>
      </c>
    </row>
    <row r="339" spans="19:21" ht="12.75">
      <c r="S339" s="23">
        <f>IF(Q339="","",SUM($D$10:$P339)/COUNT($B$10:$B339))</f>
      </c>
      <c r="T339" s="23">
        <f>IF($Q339="","",SUM($B$10:$B339)/COUNT($B$9:$B339))</f>
      </c>
      <c r="U339" s="23">
        <f t="shared" si="10"/>
      </c>
    </row>
    <row r="340" spans="19:21" ht="12.75">
      <c r="S340" s="23">
        <f>IF(Q340="","",SUM($D$10:$P340)/COUNT($B$10:$B340))</f>
      </c>
      <c r="T340" s="23">
        <f>IF($Q340="","",SUM($B$10:$B340)/COUNT($B$9:$B340))</f>
      </c>
      <c r="U340" s="23">
        <f t="shared" si="10"/>
      </c>
    </row>
    <row r="341" spans="19:21" ht="12.75">
      <c r="S341" s="23">
        <f>IF(Q341="","",SUM($D$10:$P341)/COUNT($B$10:$B341))</f>
      </c>
      <c r="T341" s="23">
        <f>IF($Q341="","",SUM($B$10:$B341)/COUNT($B$9:$B341))</f>
      </c>
      <c r="U341" s="23">
        <f t="shared" si="10"/>
      </c>
    </row>
    <row r="342" spans="19:21" ht="12.75">
      <c r="S342" s="23">
        <f>IF(Q342="","",SUM($D$10:$P342)/COUNT($B$10:$B342))</f>
      </c>
      <c r="T342" s="23">
        <f>IF($Q342="","",SUM($B$10:$B342)/COUNT($B$9:$B342))</f>
      </c>
      <c r="U342" s="23">
        <f t="shared" si="10"/>
      </c>
    </row>
    <row r="343" spans="19:21" ht="12.75">
      <c r="S343" s="23">
        <f>IF(Q343="","",SUM($D$10:$P343)/COUNT($B$10:$B343))</f>
      </c>
      <c r="T343" s="23">
        <f>IF($Q343="","",SUM($B$10:$B343)/COUNT($B$9:$B343))</f>
      </c>
      <c r="U343" s="23">
        <f t="shared" si="10"/>
      </c>
    </row>
    <row r="344" spans="19:21" ht="12.75">
      <c r="S344" s="23">
        <f>IF(Q344="","",SUM($D$10:$P344)/COUNT($B$10:$B344))</f>
      </c>
      <c r="T344" s="23">
        <f>IF($Q344="","",SUM($B$10:$B344)/COUNT($B$9:$B344))</f>
      </c>
      <c r="U344" s="23">
        <f t="shared" si="10"/>
      </c>
    </row>
    <row r="345" spans="19:21" ht="12.75">
      <c r="S345" s="23">
        <f>IF(Q345="","",SUM($D$10:$P345)/COUNT($B$10:$B345))</f>
      </c>
      <c r="T345" s="23">
        <f>IF($Q345="","",SUM($B$10:$B345)/COUNT($B$9:$B345))</f>
      </c>
      <c r="U345" s="23">
        <f t="shared" si="10"/>
      </c>
    </row>
    <row r="346" spans="19:21" ht="12.75">
      <c r="S346" s="23">
        <f>IF(Q346="","",SUM($D$10:$P346)/COUNT($B$10:$B346))</f>
      </c>
      <c r="T346" s="23">
        <f>IF($Q346="","",SUM($B$10:$B346)/COUNT($B$9:$B346))</f>
      </c>
      <c r="U346" s="23">
        <f t="shared" si="10"/>
      </c>
    </row>
    <row r="347" spans="19:21" ht="12.75">
      <c r="S347" s="23">
        <f>IF(Q347="","",SUM($D$10:$P347)/COUNT($B$10:$B347))</f>
      </c>
      <c r="T347" s="23">
        <f>IF($Q347="","",SUM($B$10:$B347)/COUNT($B$9:$B347))</f>
      </c>
      <c r="U347" s="23">
        <f t="shared" si="10"/>
      </c>
    </row>
    <row r="348" spans="19:21" ht="12.75">
      <c r="S348" s="23">
        <f>IF(Q348="","",SUM($D$10:$P348)/COUNT($B$10:$B348))</f>
      </c>
      <c r="T348" s="23">
        <f>IF($Q348="","",SUM($B$10:$B348)/COUNT($B$9:$B348))</f>
      </c>
      <c r="U348" s="23">
        <f t="shared" si="10"/>
      </c>
    </row>
    <row r="349" spans="19:21" ht="12.75">
      <c r="S349" s="23">
        <f>IF(Q349="","",SUM($D$10:$P349)/COUNT($B$10:$B349))</f>
      </c>
      <c r="T349" s="23">
        <f>IF($Q349="","",SUM($B$10:$B349)/COUNT($B$9:$B349))</f>
      </c>
      <c r="U349" s="23">
        <f t="shared" si="10"/>
      </c>
    </row>
    <row r="350" spans="19:21" ht="12.75">
      <c r="S350" s="23">
        <f>IF(Q350="","",SUM($D$10:$P350)/COUNT($B$10:$B350))</f>
      </c>
      <c r="T350" s="23">
        <f>IF($Q350="","",SUM($B$10:$B350)/COUNT($B$9:$B350))</f>
      </c>
      <c r="U350" s="23">
        <f t="shared" si="10"/>
      </c>
    </row>
    <row r="351" spans="19:21" ht="12.75">
      <c r="S351" s="23">
        <f>IF(Q351="","",SUM($D$10:$P351)/COUNT($B$10:$B351))</f>
      </c>
      <c r="T351" s="23">
        <f>IF($Q351="","",SUM($B$10:$B351)/COUNT($B$9:$B351))</f>
      </c>
      <c r="U351" s="23">
        <f t="shared" si="10"/>
      </c>
    </row>
    <row r="352" spans="19:21" ht="12.75">
      <c r="S352" s="23">
        <f>IF(Q352="","",SUM($D$10:$P352)/COUNT($B$10:$B352))</f>
      </c>
      <c r="T352" s="23">
        <f>IF($Q352="","",SUM($B$10:$B352)/COUNT($B$9:$B352))</f>
      </c>
      <c r="U352" s="23">
        <f t="shared" si="10"/>
      </c>
    </row>
    <row r="353" spans="19:21" ht="12.75">
      <c r="S353" s="23">
        <f>IF(Q353="","",SUM($D$10:$P353)/COUNT($B$10:$B353))</f>
      </c>
      <c r="T353" s="23">
        <f>IF($Q353="","",SUM($B$10:$B353)/COUNT($B$9:$B353))</f>
      </c>
      <c r="U353" s="23">
        <f t="shared" si="10"/>
      </c>
    </row>
    <row r="354" spans="19:21" ht="12.75">
      <c r="S354" s="23">
        <f>IF(Q354="","",SUM($D$10:$P354)/COUNT($B$10:$B354))</f>
      </c>
      <c r="T354" s="23">
        <f>IF($Q354="","",SUM($B$10:$B354)/COUNT($B$9:$B354))</f>
      </c>
      <c r="U354" s="23">
        <f t="shared" si="10"/>
      </c>
    </row>
    <row r="355" spans="19:21" ht="12.75">
      <c r="S355" s="23">
        <f>IF(Q355="","",SUM($D$10:$P355)/COUNT($B$10:$B355))</f>
      </c>
      <c r="T355" s="23">
        <f>IF($Q355="","",SUM($B$10:$B355)/COUNT($B$9:$B355))</f>
      </c>
      <c r="U355" s="23">
        <f t="shared" si="10"/>
      </c>
    </row>
    <row r="356" spans="19:21" ht="12.75">
      <c r="S356" s="23">
        <f>IF(Q356="","",SUM($D$10:$P356)/COUNT($B$10:$B356))</f>
      </c>
      <c r="T356" s="23">
        <f>IF($Q356="","",SUM($B$10:$B356)/COUNT($B$9:$B356))</f>
      </c>
      <c r="U356" s="23">
        <f t="shared" si="10"/>
      </c>
    </row>
    <row r="357" spans="19:21" ht="12.75">
      <c r="S357" s="23">
        <f>IF(Q357="","",SUM($D$10:$P357)/COUNT($B$10:$B357))</f>
      </c>
      <c r="T357" s="23">
        <f>IF($Q357="","",SUM($B$10:$B357)/COUNT($B$9:$B357))</f>
      </c>
      <c r="U357" s="23">
        <f t="shared" si="10"/>
      </c>
    </row>
    <row r="358" spans="19:21" ht="12.75">
      <c r="S358" s="23">
        <f>IF(Q358="","",SUM($D$10:$P358)/COUNT($B$10:$B358))</f>
      </c>
      <c r="T358" s="23">
        <f>IF($Q358="","",SUM($B$10:$B358)/COUNT($B$9:$B358))</f>
      </c>
      <c r="U358" s="23">
        <f t="shared" si="10"/>
      </c>
    </row>
    <row r="359" spans="19:21" ht="12.75">
      <c r="S359" s="23">
        <f>IF(Q359="","",SUM($D$10:$P359)/COUNT($B$10:$B359))</f>
      </c>
      <c r="T359" s="23">
        <f>IF($Q359="","",SUM($B$10:$B359)/COUNT($B$9:$B359))</f>
      </c>
      <c r="U359" s="23">
        <f t="shared" si="10"/>
      </c>
    </row>
    <row r="360" spans="19:21" ht="12.75">
      <c r="S360" s="23">
        <f>IF(Q360="","",SUM($D$10:$P360)/COUNT($B$10:$B360))</f>
      </c>
      <c r="T360" s="23">
        <f>IF($Q360="","",SUM($B$10:$B360)/COUNT($B$9:$B360))</f>
      </c>
      <c r="U360" s="23">
        <f t="shared" si="10"/>
      </c>
    </row>
    <row r="361" spans="19:21" ht="12.75">
      <c r="S361" s="23">
        <f>IF(Q361="","",SUM($D$10:$P361)/COUNT($B$10:$B361))</f>
      </c>
      <c r="T361" s="23">
        <f>IF($Q361="","",SUM($B$10:$B361)/COUNT($B$9:$B361))</f>
      </c>
      <c r="U361" s="23">
        <f t="shared" si="10"/>
      </c>
    </row>
    <row r="362" spans="19:21" ht="12.75">
      <c r="S362" s="23">
        <f>IF(Q362="","",SUM($D$10:$P362)/COUNT($B$10:$B362))</f>
      </c>
      <c r="T362" s="23">
        <f>IF($Q362="","",SUM($B$10:$B362)/COUNT($B$9:$B362))</f>
      </c>
      <c r="U362" s="23">
        <f t="shared" si="10"/>
      </c>
    </row>
    <row r="363" spans="19:21" ht="12.75">
      <c r="S363" s="23">
        <f>IF(Q363="","",SUM($D$10:$P363)/COUNT($B$10:$B363))</f>
      </c>
      <c r="T363" s="23">
        <f>IF($Q363="","",SUM($B$10:$B363)/COUNT($B$9:$B363))</f>
      </c>
      <c r="U363" s="23">
        <f t="shared" si="10"/>
      </c>
    </row>
    <row r="364" spans="19:21" ht="12.75">
      <c r="S364" s="23">
        <f>IF(Q364="","",SUM($D$10:$P364)/COUNT($B$10:$B364))</f>
      </c>
      <c r="T364" s="23">
        <f>IF($Q364="","",SUM($B$10:$B364)/COUNT($B$9:$B364))</f>
      </c>
      <c r="U364" s="23">
        <f t="shared" si="10"/>
      </c>
    </row>
    <row r="365" spans="19:21" ht="12.75">
      <c r="S365" s="23">
        <f>IF(Q365="","",SUM($D$10:$P365)/COUNT($B$10:$B365))</f>
      </c>
      <c r="T365" s="23">
        <f>IF($Q365="","",SUM($B$10:$B365)/COUNT($B$9:$B365))</f>
      </c>
      <c r="U365" s="23">
        <f t="shared" si="10"/>
      </c>
    </row>
    <row r="366" spans="19:21" ht="12.75">
      <c r="S366" s="23">
        <f>IF(Q366="","",SUM($D$10:$P366)/COUNT($B$10:$B366))</f>
      </c>
      <c r="T366" s="23">
        <f>IF($Q366="","",SUM($B$10:$B366)/COUNT($B$9:$B366))</f>
      </c>
      <c r="U366" s="23">
        <f t="shared" si="10"/>
      </c>
    </row>
    <row r="367" spans="19:21" ht="12.75">
      <c r="S367" s="23">
        <f>IF(Q367="","",SUM($D$10:$P367)/COUNT($B$10:$B367))</f>
      </c>
      <c r="T367" s="23">
        <f>IF($Q367="","",SUM($B$10:$B367)/COUNT($B$9:$B367))</f>
      </c>
      <c r="U367" s="23">
        <f t="shared" si="10"/>
      </c>
    </row>
    <row r="368" spans="19:21" ht="12.75">
      <c r="S368" s="23">
        <f>IF(Q368="","",SUM($D$10:$P368)/COUNT($B$10:$B368))</f>
      </c>
      <c r="T368" s="23">
        <f>IF($Q368="","",SUM($B$10:$B368)/COUNT($B$9:$B368))</f>
      </c>
      <c r="U368" s="23">
        <f t="shared" si="10"/>
      </c>
    </row>
    <row r="369" spans="19:21" ht="12.75">
      <c r="S369" s="23">
        <f>IF(Q369="","",SUM($D$10:$P369)/COUNT($B$10:$B369))</f>
      </c>
      <c r="T369" s="23">
        <f>IF($Q369="","",SUM($B$10:$B369)/COUNT($B$9:$B369))</f>
      </c>
      <c r="U369" s="23">
        <f t="shared" si="10"/>
      </c>
    </row>
    <row r="370" spans="19:21" ht="12.75">
      <c r="S370" s="23">
        <f>IF(Q370="","",SUM($D$10:$P370)/COUNT($B$10:$B370))</f>
      </c>
      <c r="T370" s="23">
        <f>IF($Q370="","",SUM($B$10:$B370)/COUNT($B$9:$B370))</f>
      </c>
      <c r="U370" s="23">
        <f t="shared" si="10"/>
      </c>
    </row>
    <row r="371" spans="19:21" ht="12.75">
      <c r="S371" s="23">
        <f>IF(Q371="","",SUM($D$10:$P371)/COUNT($B$10:$B371))</f>
      </c>
      <c r="T371" s="23">
        <f>IF($Q371="","",SUM($B$10:$B371)/COUNT($B$9:$B371))</f>
      </c>
      <c r="U371" s="23">
        <f t="shared" si="10"/>
      </c>
    </row>
    <row r="372" spans="19:21" ht="12.75">
      <c r="S372" s="23">
        <f>IF(Q372="","",SUM($D$10:$P372)/COUNT($B$10:$B372))</f>
      </c>
      <c r="T372" s="23">
        <f>IF($Q372="","",SUM($B$10:$B372)/COUNT($B$9:$B372))</f>
      </c>
      <c r="U372" s="23">
        <f t="shared" si="10"/>
      </c>
    </row>
    <row r="373" spans="19:21" ht="12.75">
      <c r="S373" s="23">
        <f>IF(Q373="","",SUM($D$10:$P373)/COUNT($B$10:$B373))</f>
      </c>
      <c r="T373" s="23">
        <f>IF($Q373="","",SUM($B$10:$B373)/COUNT($B$9:$B373))</f>
      </c>
      <c r="U373" s="23">
        <f t="shared" si="10"/>
      </c>
    </row>
    <row r="374" spans="19:21" ht="12.75">
      <c r="S374" s="23">
        <f>IF(Q374="","",SUM($D$10:$P374)/COUNT($B$10:$B374))</f>
      </c>
      <c r="T374" s="23">
        <f>IF($Q374="","",SUM($B$10:$B374)/COUNT($B$9:$B374))</f>
      </c>
      <c r="U374" s="23">
        <f t="shared" si="10"/>
      </c>
    </row>
    <row r="375" spans="19:21" ht="12.75">
      <c r="S375" s="23">
        <f>IF(Q375="","",SUM($D$10:$P375)/COUNT($B$10:$B375))</f>
      </c>
      <c r="T375" s="23">
        <f>IF($Q375="","",SUM($B$10:$B375)/COUNT($B$9:$B375))</f>
      </c>
      <c r="U375" s="23">
        <f t="shared" si="10"/>
      </c>
    </row>
    <row r="376" spans="19:21" ht="12.75">
      <c r="S376" s="23">
        <f>IF(Q376="","",SUM($D$10:$P376)/COUNT($B$10:$B376))</f>
      </c>
      <c r="T376" s="23">
        <f>IF($Q376="","",SUM($B$10:$B376)/COUNT($B$9:$B376))</f>
      </c>
      <c r="U376" s="23">
        <f t="shared" si="10"/>
      </c>
    </row>
    <row r="377" spans="19:21" ht="12.75">
      <c r="S377" s="23">
        <f>IF(Q377="","",SUM($D$10:$P377)/COUNT($B$10:$B377))</f>
      </c>
      <c r="T377" s="23">
        <f>IF($Q377="","",SUM($B$10:$B377)/COUNT($B$9:$B377))</f>
      </c>
      <c r="U377" s="23">
        <f t="shared" si="10"/>
      </c>
    </row>
    <row r="378" spans="19:21" ht="12.75">
      <c r="S378" s="23">
        <f>IF(Q378="","",SUM($D$10:$P378)/COUNT($B$10:$B378))</f>
      </c>
      <c r="T378" s="23">
        <f>IF($Q378="","",SUM($B$10:$B378)/COUNT($B$9:$B378))</f>
      </c>
      <c r="U378" s="23">
        <f t="shared" si="10"/>
      </c>
    </row>
    <row r="379" spans="19:21" ht="12.75">
      <c r="S379" s="23">
        <f>IF(Q379="","",SUM($D$10:$P379)/COUNT($B$10:$B379))</f>
      </c>
      <c r="T379" s="23">
        <f>IF($Q379="","",SUM($B$10:$B379)/COUNT($B$9:$B379))</f>
      </c>
      <c r="U379" s="23">
        <f t="shared" si="10"/>
      </c>
    </row>
    <row r="380" spans="19:21" ht="12.75">
      <c r="S380" s="23">
        <f>IF(Q380="","",SUM($D$10:$P380)/COUNT($B$10:$B380))</f>
      </c>
      <c r="T380" s="23">
        <f>IF($Q380="","",SUM($B$10:$B380)/COUNT($B$9:$B380))</f>
      </c>
      <c r="U380" s="23">
        <f t="shared" si="10"/>
      </c>
    </row>
    <row r="381" spans="19:21" ht="12.75">
      <c r="S381" s="23">
        <f>IF(Q381="","",SUM($D$10:$P381)/COUNT($B$10:$B381))</f>
      </c>
      <c r="T381" s="23">
        <f>IF($Q381="","",SUM($B$10:$B381)/COUNT($B$9:$B381))</f>
      </c>
      <c r="U381" s="23">
        <f t="shared" si="10"/>
      </c>
    </row>
    <row r="382" spans="19:21" ht="12.75">
      <c r="S382" s="23">
        <f>IF(Q382="","",SUM($D$10:$P382)/COUNT($B$10:$B382))</f>
      </c>
      <c r="T382" s="23">
        <f>IF($Q382="","",SUM($B$10:$B382)/COUNT($B$9:$B382))</f>
      </c>
      <c r="U382" s="23">
        <f t="shared" si="10"/>
      </c>
    </row>
    <row r="383" spans="19:21" ht="12.75">
      <c r="S383" s="23">
        <f>IF(Q383="","",SUM($D$10:$P383)/COUNT($B$10:$B383))</f>
      </c>
      <c r="T383" s="23">
        <f>IF($Q383="","",SUM($B$10:$B383)/COUNT($B$9:$B383))</f>
      </c>
      <c r="U383" s="23">
        <f t="shared" si="10"/>
      </c>
    </row>
    <row r="384" spans="19:21" ht="12.75">
      <c r="S384" s="23">
        <f>IF(Q384="","",SUM($D$10:$P384)/COUNT($B$10:$B384))</f>
      </c>
      <c r="T384" s="23">
        <f>IF($Q384="","",SUM($B$10:$B384)/COUNT($B$9:$B384))</f>
      </c>
      <c r="U384" s="23">
        <f t="shared" si="10"/>
      </c>
    </row>
    <row r="385" spans="19:21" ht="12.75">
      <c r="S385" s="23">
        <f>IF(Q385="","",SUM($D$10:$P385)/COUNT($B$10:$B385))</f>
      </c>
      <c r="T385" s="23">
        <f>IF($Q385="","",SUM($B$10:$B385)/COUNT($B$9:$B385))</f>
      </c>
      <c r="U385" s="23">
        <f t="shared" si="10"/>
      </c>
    </row>
    <row r="386" spans="19:21" ht="12.75">
      <c r="S386" s="23">
        <f>IF(Q386="","",SUM($D$10:$P386)/COUNT($B$10:$B386))</f>
      </c>
      <c r="T386" s="23">
        <f>IF($Q386="","",SUM($B$10:$B386)/COUNT($B$9:$B386))</f>
      </c>
      <c r="U386" s="23">
        <f t="shared" si="10"/>
      </c>
    </row>
    <row r="387" spans="19:21" ht="12.75">
      <c r="S387" s="23">
        <f>IF(Q387="","",SUM($D$10:$P387)/COUNT($B$10:$B387))</f>
      </c>
      <c r="T387" s="23">
        <f>IF($Q387="","",SUM($B$10:$B387)/COUNT($B$9:$B387))</f>
      </c>
      <c r="U387" s="23">
        <f t="shared" si="10"/>
      </c>
    </row>
    <row r="388" spans="19:21" ht="12.75">
      <c r="S388" s="23">
        <f>IF(Q388="","",SUM($D$10:$P388)/COUNT($B$10:$B388))</f>
      </c>
      <c r="T388" s="23">
        <f>IF($Q388="","",SUM($B$10:$B388)/COUNT($B$9:$B388))</f>
      </c>
      <c r="U388" s="23">
        <f t="shared" si="10"/>
      </c>
    </row>
    <row r="389" spans="19:21" ht="12.75">
      <c r="S389" s="23">
        <f>IF(Q389="","",SUM($D$10:$P389)/COUNT($B$10:$B389))</f>
      </c>
      <c r="T389" s="23">
        <f>IF($Q389="","",SUM($B$10:$B389)/COUNT($B$9:$B389))</f>
      </c>
      <c r="U389" s="23">
        <f t="shared" si="10"/>
      </c>
    </row>
    <row r="390" spans="19:21" ht="12.75">
      <c r="S390" s="23">
        <f>IF(Q390="","",SUM($D$10:$P390)/COUNT($B$10:$B390))</f>
      </c>
      <c r="T390" s="23">
        <f>IF($Q390="","",SUM($B$10:$B390)/COUNT($B$9:$B390))</f>
      </c>
      <c r="U390" s="23">
        <f t="shared" si="10"/>
      </c>
    </row>
    <row r="391" spans="19:21" ht="12.75">
      <c r="S391" s="23">
        <f>IF(Q391="","",SUM($D$10:$P391)/COUNT($B$10:$B391))</f>
      </c>
      <c r="T391" s="23">
        <f>IF($Q391="","",SUM($B$10:$B391)/COUNT($B$9:$B391))</f>
      </c>
      <c r="U391" s="23">
        <f t="shared" si="10"/>
      </c>
    </row>
    <row r="392" spans="19:21" ht="12.75">
      <c r="S392" s="23">
        <f>IF(Q392="","",SUM($D$10:$P392)/COUNT($B$10:$B392))</f>
      </c>
      <c r="T392" s="23">
        <f>IF($Q392="","",SUM($B$10:$B392)/COUNT($B$9:$B392))</f>
      </c>
      <c r="U392" s="23">
        <f t="shared" si="10"/>
      </c>
    </row>
    <row r="393" spans="19:21" ht="12.75">
      <c r="S393" s="23">
        <f>IF(Q393="","",SUM($D$10:$P393)/COUNT($B$10:$B393))</f>
      </c>
      <c r="T393" s="23">
        <f>IF($Q393="","",SUM($B$10:$B393)/COUNT($B$9:$B393))</f>
      </c>
      <c r="U393" s="23">
        <f t="shared" si="10"/>
      </c>
    </row>
    <row r="394" spans="19:21" ht="12.75">
      <c r="S394" s="23">
        <f>IF(Q394="","",SUM($D$10:$P394)/COUNT($B$10:$B394))</f>
      </c>
      <c r="T394" s="23">
        <f>IF($Q394="","",SUM($B$10:$B394)/COUNT($B$9:$B394))</f>
      </c>
      <c r="U394" s="23">
        <f t="shared" si="10"/>
      </c>
    </row>
    <row r="395" spans="19:21" ht="12.75">
      <c r="S395" s="23">
        <f>IF(Q395="","",SUM($D$10:$P395)/COUNT($B$10:$B395))</f>
      </c>
      <c r="T395" s="23">
        <f>IF($Q395="","",SUM($B$10:$B395)/COUNT($B$9:$B395))</f>
      </c>
      <c r="U395" s="23">
        <f aca="true" t="shared" si="11" ref="U395:U458">IF(S395="","",S395/T395)</f>
      </c>
    </row>
    <row r="396" spans="19:21" ht="12.75">
      <c r="S396" s="23">
        <f>IF(Q396="","",SUM($D$10:$P396)/COUNT($B$10:$B396))</f>
      </c>
      <c r="T396" s="23">
        <f>IF($Q396="","",SUM($B$10:$B396)/COUNT($B$9:$B396))</f>
      </c>
      <c r="U396" s="23">
        <f t="shared" si="11"/>
      </c>
    </row>
    <row r="397" spans="19:21" ht="12.75">
      <c r="S397" s="23">
        <f>IF(Q397="","",SUM($D$10:$P397)/COUNT($B$10:$B397))</f>
      </c>
      <c r="T397" s="23">
        <f>IF($Q397="","",SUM($B$10:$B397)/COUNT($B$9:$B397))</f>
      </c>
      <c r="U397" s="23">
        <f t="shared" si="11"/>
      </c>
    </row>
    <row r="398" spans="19:21" ht="12.75">
      <c r="S398" s="23">
        <f>IF(Q398="","",SUM($D$10:$P398)/COUNT($B$10:$B398))</f>
      </c>
      <c r="T398" s="23">
        <f>IF($Q398="","",SUM($B$10:$B398)/COUNT($B$9:$B398))</f>
      </c>
      <c r="U398" s="23">
        <f t="shared" si="11"/>
      </c>
    </row>
    <row r="399" spans="19:21" ht="12.75">
      <c r="S399" s="23">
        <f>IF(Q399="","",SUM($D$10:$P399)/COUNT($B$10:$B399))</f>
      </c>
      <c r="T399" s="23">
        <f>IF($Q399="","",SUM($B$10:$B399)/COUNT($B$9:$B399))</f>
      </c>
      <c r="U399" s="23">
        <f t="shared" si="11"/>
      </c>
    </row>
    <row r="400" spans="19:21" ht="12.75">
      <c r="S400" s="23">
        <f>IF(Q400="","",SUM($D$10:$P400)/COUNT($B$10:$B400))</f>
      </c>
      <c r="T400" s="23">
        <f>IF($Q400="","",SUM($B$10:$B400)/COUNT($B$9:$B400))</f>
      </c>
      <c r="U400" s="23">
        <f t="shared" si="11"/>
      </c>
    </row>
    <row r="401" spans="19:21" ht="12.75">
      <c r="S401" s="23">
        <f>IF(Q401="","",SUM($D$10:$P401)/COUNT($B$10:$B401))</f>
      </c>
      <c r="T401" s="23">
        <f>IF($Q401="","",SUM($B$10:$B401)/COUNT($B$9:$B401))</f>
      </c>
      <c r="U401" s="23">
        <f t="shared" si="11"/>
      </c>
    </row>
    <row r="402" spans="19:21" ht="12.75">
      <c r="S402" s="23">
        <f>IF(Q402="","",SUM($D$10:$P402)/COUNT($B$10:$B402))</f>
      </c>
      <c r="T402" s="23">
        <f>IF($Q402="","",SUM($B$10:$B402)/COUNT($B$9:$B402))</f>
      </c>
      <c r="U402" s="23">
        <f t="shared" si="11"/>
      </c>
    </row>
    <row r="403" spans="19:21" ht="12.75">
      <c r="S403" s="23">
        <f>IF(Q403="","",SUM($D$10:$P403)/COUNT($B$10:$B403))</f>
      </c>
      <c r="T403" s="23">
        <f>IF($Q403="","",SUM($B$10:$B403)/COUNT($B$9:$B403))</f>
      </c>
      <c r="U403" s="23">
        <f t="shared" si="11"/>
      </c>
    </row>
    <row r="404" spans="19:21" ht="12.75">
      <c r="S404" s="23">
        <f>IF(Q404="","",SUM($D$10:$P404)/COUNT($B$10:$B404))</f>
      </c>
      <c r="T404" s="23">
        <f>IF($Q404="","",SUM($B$10:$B404)/COUNT($B$9:$B404))</f>
      </c>
      <c r="U404" s="23">
        <f t="shared" si="11"/>
      </c>
    </row>
    <row r="405" spans="19:21" ht="12.75">
      <c r="S405" s="23">
        <f>IF(Q405="","",SUM($D$10:$P405)/COUNT($B$10:$B405))</f>
      </c>
      <c r="T405" s="23">
        <f>IF($Q405="","",SUM($B$10:$B405)/COUNT($B$9:$B405))</f>
      </c>
      <c r="U405" s="23">
        <f t="shared" si="11"/>
      </c>
    </row>
    <row r="406" spans="19:21" ht="12.75">
      <c r="S406" s="23">
        <f>IF(Q406="","",SUM($D$10:$P406)/COUNT($B$10:$B406))</f>
      </c>
      <c r="T406" s="23">
        <f>IF($Q406="","",SUM($B$10:$B406)/COUNT($B$9:$B406))</f>
      </c>
      <c r="U406" s="23">
        <f t="shared" si="11"/>
      </c>
    </row>
    <row r="407" spans="19:21" ht="12.75">
      <c r="S407" s="23">
        <f>IF(Q407="","",SUM($D$10:$P407)/COUNT($B$10:$B407))</f>
      </c>
      <c r="T407" s="23">
        <f>IF($Q407="","",SUM($B$10:$B407)/COUNT($B$9:$B407))</f>
      </c>
      <c r="U407" s="23">
        <f t="shared" si="11"/>
      </c>
    </row>
    <row r="408" spans="19:21" ht="12.75">
      <c r="S408" s="23">
        <f>IF(Q408="","",SUM($D$10:$P408)/COUNT($B$10:$B408))</f>
      </c>
      <c r="T408" s="23">
        <f>IF($Q408="","",SUM($B$10:$B408)/COUNT($B$9:$B408))</f>
      </c>
      <c r="U408" s="23">
        <f t="shared" si="11"/>
      </c>
    </row>
    <row r="409" spans="19:21" ht="12.75">
      <c r="S409" s="23">
        <f>IF(Q409="","",SUM($D$10:$P409)/COUNT($B$10:$B409))</f>
      </c>
      <c r="T409" s="23">
        <f>IF($Q409="","",SUM($B$10:$B409)/COUNT($B$9:$B409))</f>
      </c>
      <c r="U409" s="23">
        <f t="shared" si="11"/>
      </c>
    </row>
    <row r="410" spans="19:21" ht="12.75">
      <c r="S410" s="23">
        <f>IF(Q410="","",SUM($D$10:$P410)/COUNT($B$10:$B410))</f>
      </c>
      <c r="T410" s="23">
        <f>IF($Q410="","",SUM($B$10:$B410)/COUNT($B$9:$B410))</f>
      </c>
      <c r="U410" s="23">
        <f t="shared" si="11"/>
      </c>
    </row>
    <row r="411" spans="19:21" ht="12.75">
      <c r="S411" s="23">
        <f>IF(Q411="","",SUM($D$10:$P411)/COUNT($B$10:$B411))</f>
      </c>
      <c r="T411" s="23">
        <f>IF($Q411="","",SUM($B$10:$B411)/COUNT($B$9:$B411))</f>
      </c>
      <c r="U411" s="23">
        <f t="shared" si="11"/>
      </c>
    </row>
    <row r="412" spans="19:21" ht="12.75">
      <c r="S412" s="23">
        <f>IF(Q412="","",SUM($D$10:$P412)/COUNT($B$10:$B412))</f>
      </c>
      <c r="T412" s="23">
        <f>IF($Q412="","",SUM($B$10:$B412)/COUNT($B$9:$B412))</f>
      </c>
      <c r="U412" s="23">
        <f t="shared" si="11"/>
      </c>
    </row>
    <row r="413" spans="19:21" ht="12.75">
      <c r="S413" s="23">
        <f>IF(Q413="","",SUM($D$10:$P413)/COUNT($B$10:$B413))</f>
      </c>
      <c r="T413" s="23">
        <f>IF($Q413="","",SUM($B$10:$B413)/COUNT($B$9:$B413))</f>
      </c>
      <c r="U413" s="23">
        <f t="shared" si="11"/>
      </c>
    </row>
    <row r="414" spans="19:21" ht="12.75">
      <c r="S414" s="23">
        <f>IF(Q414="","",SUM($D$10:$P414)/COUNT($B$10:$B414))</f>
      </c>
      <c r="T414" s="23">
        <f>IF($Q414="","",SUM($B$10:$B414)/COUNT($B$9:$B414))</f>
      </c>
      <c r="U414" s="23">
        <f t="shared" si="11"/>
      </c>
    </row>
    <row r="415" spans="19:21" ht="12.75">
      <c r="S415" s="23">
        <f>IF(Q415="","",SUM($D$10:$P415)/COUNT($B$10:$B415))</f>
      </c>
      <c r="T415" s="23">
        <f>IF($Q415="","",SUM($B$10:$B415)/COUNT($B$9:$B415))</f>
      </c>
      <c r="U415" s="23">
        <f t="shared" si="11"/>
      </c>
    </row>
    <row r="416" spans="19:21" ht="12.75">
      <c r="S416" s="23">
        <f>IF(Q416="","",SUM($D$10:$P416)/COUNT($B$10:$B416))</f>
      </c>
      <c r="T416" s="23">
        <f>IF($Q416="","",SUM($B$10:$B416)/COUNT($B$9:$B416))</f>
      </c>
      <c r="U416" s="23">
        <f t="shared" si="11"/>
      </c>
    </row>
    <row r="417" spans="19:21" ht="12.75">
      <c r="S417" s="23">
        <f>IF(Q417="","",SUM($D$10:$P417)/COUNT($B$10:$B417))</f>
      </c>
      <c r="T417" s="23">
        <f>IF($Q417="","",SUM($B$10:$B417)/COUNT($B$9:$B417))</f>
      </c>
      <c r="U417" s="23">
        <f t="shared" si="11"/>
      </c>
    </row>
    <row r="418" spans="19:21" ht="12.75">
      <c r="S418" s="23">
        <f>IF(Q418="","",SUM($D$10:$P418)/COUNT($B$10:$B418))</f>
      </c>
      <c r="T418" s="23">
        <f>IF($Q418="","",SUM($B$10:$B418)/COUNT($B$9:$B418))</f>
      </c>
      <c r="U418" s="23">
        <f t="shared" si="11"/>
      </c>
    </row>
    <row r="419" spans="19:21" ht="12.75">
      <c r="S419" s="23">
        <f>IF(Q419="","",SUM($D$10:$P419)/COUNT($B$10:$B419))</f>
      </c>
      <c r="T419" s="23">
        <f>IF($Q419="","",SUM($B$10:$B419)/COUNT($B$9:$B419))</f>
      </c>
      <c r="U419" s="23">
        <f t="shared" si="11"/>
      </c>
    </row>
    <row r="420" spans="19:21" ht="12.75">
      <c r="S420" s="23">
        <f>IF(Q420="","",SUM($D$10:$P420)/COUNT($B$10:$B420))</f>
      </c>
      <c r="T420" s="23">
        <f>IF($Q420="","",SUM($B$10:$B420)/COUNT($B$9:$B420))</f>
      </c>
      <c r="U420" s="23">
        <f t="shared" si="11"/>
      </c>
    </row>
    <row r="421" spans="19:21" ht="12.75">
      <c r="S421" s="23">
        <f>IF(Q421="","",SUM($D$10:$P421)/COUNT($B$10:$B421))</f>
      </c>
      <c r="T421" s="23">
        <f>IF($Q421="","",SUM($B$10:$B421)/COUNT($B$9:$B421))</f>
      </c>
      <c r="U421" s="23">
        <f t="shared" si="11"/>
      </c>
    </row>
    <row r="422" spans="19:21" ht="12.75">
      <c r="S422" s="23">
        <f>IF(Q422="","",SUM($D$10:$P422)/COUNT($B$10:$B422))</f>
      </c>
      <c r="T422" s="23">
        <f>IF($Q422="","",SUM($B$10:$B422)/COUNT($B$9:$B422))</f>
      </c>
      <c r="U422" s="23">
        <f t="shared" si="11"/>
      </c>
    </row>
    <row r="423" spans="19:21" ht="12.75">
      <c r="S423" s="23">
        <f>IF(Q423="","",SUM($D$10:$P423)/COUNT($B$10:$B423))</f>
      </c>
      <c r="T423" s="23">
        <f>IF($Q423="","",SUM($B$10:$B423)/COUNT($B$9:$B423))</f>
      </c>
      <c r="U423" s="23">
        <f t="shared" si="11"/>
      </c>
    </row>
    <row r="424" spans="19:21" ht="12.75">
      <c r="S424" s="23">
        <f>IF(Q424="","",SUM($D$10:$P424)/COUNT($B$10:$B424))</f>
      </c>
      <c r="T424" s="23">
        <f>IF($Q424="","",SUM($B$10:$B424)/COUNT($B$9:$B424))</f>
      </c>
      <c r="U424" s="23">
        <f t="shared" si="11"/>
      </c>
    </row>
    <row r="425" spans="19:21" ht="12.75">
      <c r="S425" s="23">
        <f>IF(Q425="","",SUM($D$10:$P425)/COUNT($B$10:$B425))</f>
      </c>
      <c r="T425" s="23">
        <f>IF($Q425="","",SUM($B$10:$B425)/COUNT($B$9:$B425))</f>
      </c>
      <c r="U425" s="23">
        <f t="shared" si="11"/>
      </c>
    </row>
    <row r="426" spans="19:21" ht="12.75">
      <c r="S426" s="23">
        <f>IF(Q426="","",SUM($D$10:$P426)/COUNT($B$10:$B426))</f>
      </c>
      <c r="T426" s="23">
        <f>IF($Q426="","",SUM($B$10:$B426)/COUNT($B$9:$B426))</f>
      </c>
      <c r="U426" s="23">
        <f t="shared" si="11"/>
      </c>
    </row>
    <row r="427" spans="19:21" ht="12.75">
      <c r="S427" s="23">
        <f>IF(Q427="","",SUM($D$10:$P427)/COUNT($B$10:$B427))</f>
      </c>
      <c r="T427" s="23">
        <f>IF($Q427="","",SUM($B$10:$B427)/COUNT($B$9:$B427))</f>
      </c>
      <c r="U427" s="23">
        <f t="shared" si="11"/>
      </c>
    </row>
    <row r="428" spans="19:21" ht="12.75">
      <c r="S428" s="23">
        <f>IF(Q428="","",SUM($D$10:$P428)/COUNT($B$10:$B428))</f>
      </c>
      <c r="T428" s="23">
        <f>IF($Q428="","",SUM($B$10:$B428)/COUNT($B$9:$B428))</f>
      </c>
      <c r="U428" s="23">
        <f t="shared" si="11"/>
      </c>
    </row>
    <row r="429" spans="19:21" ht="12.75">
      <c r="S429" s="23">
        <f>IF(Q429="","",SUM($D$10:$P429)/COUNT($B$10:$B429))</f>
      </c>
      <c r="T429" s="23">
        <f>IF($Q429="","",SUM($B$10:$B429)/COUNT($B$9:$B429))</f>
      </c>
      <c r="U429" s="23">
        <f t="shared" si="11"/>
      </c>
    </row>
    <row r="430" spans="19:21" ht="12.75">
      <c r="S430" s="23">
        <f>IF(Q430="","",SUM($D$10:$P430)/COUNT($B$10:$B430))</f>
      </c>
      <c r="T430" s="23">
        <f>IF($Q430="","",SUM($B$10:$B430)/COUNT($B$9:$B430))</f>
      </c>
      <c r="U430" s="23">
        <f t="shared" si="11"/>
      </c>
    </row>
    <row r="431" spans="19:21" ht="12.75">
      <c r="S431" s="23">
        <f>IF(Q431="","",SUM($D$10:$P431)/COUNT($B$10:$B431))</f>
      </c>
      <c r="T431" s="23">
        <f>IF($Q431="","",SUM($B$10:$B431)/COUNT($B$9:$B431))</f>
      </c>
      <c r="U431" s="23">
        <f t="shared" si="11"/>
      </c>
    </row>
    <row r="432" spans="19:21" ht="12.75">
      <c r="S432" s="23">
        <f>IF(Q432="","",SUM($D$10:$P432)/COUNT($B$10:$B432))</f>
      </c>
      <c r="T432" s="23">
        <f>IF($Q432="","",SUM($B$10:$B432)/COUNT($B$9:$B432))</f>
      </c>
      <c r="U432" s="23">
        <f t="shared" si="11"/>
      </c>
    </row>
    <row r="433" spans="19:21" ht="12.75">
      <c r="S433" s="23">
        <f>IF(Q433="","",SUM($D$10:$P433)/COUNT($B$10:$B433))</f>
      </c>
      <c r="T433" s="23">
        <f>IF($Q433="","",SUM($B$10:$B433)/COUNT($B$9:$B433))</f>
      </c>
      <c r="U433" s="23">
        <f t="shared" si="11"/>
      </c>
    </row>
    <row r="434" spans="19:21" ht="12.75">
      <c r="S434" s="23">
        <f>IF(Q434="","",SUM($D$10:$P434)/COUNT($B$10:$B434))</f>
      </c>
      <c r="T434" s="23">
        <f>IF($Q434="","",SUM($B$10:$B434)/COUNT($B$9:$B434))</f>
      </c>
      <c r="U434" s="23">
        <f t="shared" si="11"/>
      </c>
    </row>
    <row r="435" spans="19:21" ht="12.75">
      <c r="S435" s="23">
        <f>IF(Q435="","",SUM($D$10:$P435)/COUNT($B$10:$B435))</f>
      </c>
      <c r="T435" s="23">
        <f>IF($Q435="","",SUM($B$10:$B435)/COUNT($B$9:$B435))</f>
      </c>
      <c r="U435" s="23">
        <f t="shared" si="11"/>
      </c>
    </row>
    <row r="436" spans="19:21" ht="12.75">
      <c r="S436" s="23">
        <f>IF(Q436="","",SUM($D$10:$P436)/COUNT($B$10:$B436))</f>
      </c>
      <c r="T436" s="23">
        <f>IF($Q436="","",SUM($B$10:$B436)/COUNT($B$9:$B436))</f>
      </c>
      <c r="U436" s="23">
        <f t="shared" si="11"/>
      </c>
    </row>
    <row r="437" spans="19:21" ht="12.75">
      <c r="S437" s="23">
        <f>IF(Q437="","",SUM($D$10:$P437)/COUNT($B$10:$B437))</f>
      </c>
      <c r="T437" s="23">
        <f>IF($Q437="","",SUM($B$10:$B437)/COUNT($B$9:$B437))</f>
      </c>
      <c r="U437" s="23">
        <f t="shared" si="11"/>
      </c>
    </row>
    <row r="438" spans="19:21" ht="12.75">
      <c r="S438" s="23">
        <f>IF(Q438="","",SUM($D$10:$P438)/COUNT($B$10:$B438))</f>
      </c>
      <c r="T438" s="23">
        <f>IF($Q438="","",SUM($B$10:$B438)/COUNT($B$9:$B438))</f>
      </c>
      <c r="U438" s="23">
        <f t="shared" si="11"/>
      </c>
    </row>
    <row r="439" spans="19:21" ht="12.75">
      <c r="S439" s="23">
        <f>IF(Q439="","",SUM($D$10:$P439)/COUNT($B$10:$B439))</f>
      </c>
      <c r="T439" s="23">
        <f>IF($Q439="","",SUM($B$10:$B439)/COUNT($B$9:$B439))</f>
      </c>
      <c r="U439" s="23">
        <f t="shared" si="11"/>
      </c>
    </row>
    <row r="440" spans="19:21" ht="12.75">
      <c r="S440" s="23">
        <f>IF(Q440="","",SUM($D$10:$P440)/COUNT($B$10:$B440))</f>
      </c>
      <c r="T440" s="23">
        <f>IF($Q440="","",SUM($B$10:$B440)/COUNT($B$9:$B440))</f>
      </c>
      <c r="U440" s="23">
        <f t="shared" si="11"/>
      </c>
    </row>
    <row r="441" spans="19:21" ht="12.75">
      <c r="S441" s="23">
        <f>IF(Q441="","",SUM($D$10:$P441)/COUNT($B$10:$B441))</f>
      </c>
      <c r="T441" s="23">
        <f>IF($Q441="","",SUM($B$10:$B441)/COUNT($B$9:$B441))</f>
      </c>
      <c r="U441" s="23">
        <f t="shared" si="11"/>
      </c>
    </row>
    <row r="442" spans="19:21" ht="12.75">
      <c r="S442" s="23">
        <f>IF(Q442="","",SUM($D$10:$P442)/COUNT($B$10:$B442))</f>
      </c>
      <c r="T442" s="23">
        <f>IF($Q442="","",SUM($B$10:$B442)/COUNT($B$9:$B442))</f>
      </c>
      <c r="U442" s="23">
        <f t="shared" si="11"/>
      </c>
    </row>
    <row r="443" spans="19:21" ht="12.75">
      <c r="S443" s="23">
        <f>IF(Q443="","",SUM($D$10:$P443)/COUNT($B$10:$B443))</f>
      </c>
      <c r="T443" s="23">
        <f>IF($Q443="","",SUM($B$10:$B443)/COUNT($B$9:$B443))</f>
      </c>
      <c r="U443" s="23">
        <f t="shared" si="11"/>
      </c>
    </row>
    <row r="444" spans="19:21" ht="12.75">
      <c r="S444" s="23">
        <f>IF(Q444="","",SUM($D$10:$P444)/COUNT($B$10:$B444))</f>
      </c>
      <c r="T444" s="23">
        <f>IF($Q444="","",SUM($B$10:$B444)/COUNT($B$9:$B444))</f>
      </c>
      <c r="U444" s="23">
        <f t="shared" si="11"/>
      </c>
    </row>
    <row r="445" spans="19:21" ht="12.75">
      <c r="S445" s="23">
        <f>IF(Q445="","",SUM($D$10:$P445)/COUNT($B$10:$B445))</f>
      </c>
      <c r="T445" s="23">
        <f>IF($Q445="","",SUM($B$10:$B445)/COUNT($B$9:$B445))</f>
      </c>
      <c r="U445" s="23">
        <f t="shared" si="11"/>
      </c>
    </row>
    <row r="446" spans="19:21" ht="12.75">
      <c r="S446" s="23">
        <f>IF(Q446="","",SUM($D$10:$P446)/COUNT($B$10:$B446))</f>
      </c>
      <c r="T446" s="23">
        <f>IF($Q446="","",SUM($B$10:$B446)/COUNT($B$9:$B446))</f>
      </c>
      <c r="U446" s="23">
        <f t="shared" si="11"/>
      </c>
    </row>
    <row r="447" spans="19:21" ht="12.75">
      <c r="S447" s="23">
        <f>IF(Q447="","",SUM($D$10:$P447)/COUNT($B$10:$B447))</f>
      </c>
      <c r="T447" s="23">
        <f>IF($Q447="","",SUM($B$10:$B447)/COUNT($B$9:$B447))</f>
      </c>
      <c r="U447" s="23">
        <f t="shared" si="11"/>
      </c>
    </row>
    <row r="448" spans="19:21" ht="12.75">
      <c r="S448" s="23">
        <f>IF(Q448="","",SUM($D$10:$P448)/COUNT($B$10:$B448))</f>
      </c>
      <c r="T448" s="23">
        <f>IF($Q448="","",SUM($B$10:$B448)/COUNT($B$9:$B448))</f>
      </c>
      <c r="U448" s="23">
        <f t="shared" si="11"/>
      </c>
    </row>
    <row r="449" spans="19:21" ht="12.75">
      <c r="S449" s="23">
        <f>IF(Q449="","",SUM($D$10:$P449)/COUNT($B$10:$B449))</f>
      </c>
      <c r="T449" s="23">
        <f>IF($Q449="","",SUM($B$10:$B449)/COUNT($B$9:$B449))</f>
      </c>
      <c r="U449" s="23">
        <f t="shared" si="11"/>
      </c>
    </row>
    <row r="450" spans="19:21" ht="12.75">
      <c r="S450" s="23">
        <f>IF(Q450="","",SUM($D$10:$P450)/COUNT($B$10:$B450))</f>
      </c>
      <c r="T450" s="23">
        <f>IF($Q450="","",SUM($B$10:$B450)/COUNT($B$9:$B450))</f>
      </c>
      <c r="U450" s="23">
        <f t="shared" si="11"/>
      </c>
    </row>
    <row r="451" spans="19:21" ht="12.75">
      <c r="S451" s="23">
        <f>IF(Q451="","",SUM($D$10:$P451)/COUNT($B$10:$B451))</f>
      </c>
      <c r="T451" s="23">
        <f>IF($Q451="","",SUM($B$10:$B451)/COUNT($B$9:$B451))</f>
      </c>
      <c r="U451" s="23">
        <f t="shared" si="11"/>
      </c>
    </row>
    <row r="452" spans="19:21" ht="12.75">
      <c r="S452" s="23">
        <f>IF(Q452="","",SUM($D$10:$P452)/COUNT($B$10:$B452))</f>
      </c>
      <c r="T452" s="23">
        <f>IF($Q452="","",SUM($B$10:$B452)/COUNT($B$9:$B452))</f>
      </c>
      <c r="U452" s="23">
        <f t="shared" si="11"/>
      </c>
    </row>
    <row r="453" spans="19:21" ht="12.75">
      <c r="S453" s="23">
        <f>IF(Q453="","",SUM($D$10:$P453)/COUNT($B$10:$B453))</f>
      </c>
      <c r="T453" s="23">
        <f>IF($Q453="","",SUM($B$10:$B453)/COUNT($B$9:$B453))</f>
      </c>
      <c r="U453" s="23">
        <f t="shared" si="11"/>
      </c>
    </row>
    <row r="454" spans="19:21" ht="12.75">
      <c r="S454" s="23">
        <f>IF(Q454="","",SUM($D$10:$P454)/COUNT($B$10:$B454))</f>
      </c>
      <c r="T454" s="23">
        <f>IF($Q454="","",SUM($B$10:$B454)/COUNT($B$9:$B454))</f>
      </c>
      <c r="U454" s="23">
        <f t="shared" si="11"/>
      </c>
    </row>
    <row r="455" spans="19:21" ht="12.75">
      <c r="S455" s="23">
        <f>IF(Q455="","",SUM($D$10:$P455)/COUNT($B$10:$B455))</f>
      </c>
      <c r="T455" s="23">
        <f>IF($Q455="","",SUM($B$10:$B455)/COUNT($B$9:$B455))</f>
      </c>
      <c r="U455" s="23">
        <f t="shared" si="11"/>
      </c>
    </row>
    <row r="456" spans="19:21" ht="12.75">
      <c r="S456" s="23">
        <f>IF(Q456="","",SUM($D$10:$P456)/COUNT($B$10:$B456))</f>
      </c>
      <c r="T456" s="23">
        <f>IF($Q456="","",SUM($B$10:$B456)/COUNT($B$9:$B456))</f>
      </c>
      <c r="U456" s="23">
        <f t="shared" si="11"/>
      </c>
    </row>
    <row r="457" spans="19:21" ht="12.75">
      <c r="S457" s="23">
        <f>IF(Q457="","",SUM($D$10:$P457)/COUNT($B$10:$B457))</f>
      </c>
      <c r="T457" s="23">
        <f>IF($Q457="","",SUM($B$10:$B457)/COUNT($B$9:$B457))</f>
      </c>
      <c r="U457" s="23">
        <f t="shared" si="11"/>
      </c>
    </row>
    <row r="458" spans="19:21" ht="12.75">
      <c r="S458" s="23">
        <f>IF(Q458="","",SUM($D$10:$P458)/COUNT($B$10:$B458))</f>
      </c>
      <c r="T458" s="23">
        <f>IF($Q458="","",SUM($B$10:$B458)/COUNT($B$9:$B458))</f>
      </c>
      <c r="U458" s="23">
        <f t="shared" si="11"/>
      </c>
    </row>
    <row r="459" spans="19:21" ht="12.75">
      <c r="S459" s="23">
        <f>IF(Q459="","",SUM($D$10:$P459)/COUNT($B$10:$B459))</f>
      </c>
      <c r="T459" s="23">
        <f>IF($Q459="","",SUM($B$10:$B459)/COUNT($B$9:$B459))</f>
      </c>
      <c r="U459" s="23">
        <f aca="true" t="shared" si="12" ref="U459:U500">IF(S459="","",S459/T459)</f>
      </c>
    </row>
    <row r="460" spans="19:21" ht="12.75">
      <c r="S460" s="23">
        <f>IF(Q460="","",SUM($D$10:$P460)/COUNT($B$10:$B460))</f>
      </c>
      <c r="T460" s="23">
        <f>IF($Q460="","",SUM($B$10:$B460)/COUNT($B$9:$B460))</f>
      </c>
      <c r="U460" s="23">
        <f t="shared" si="12"/>
      </c>
    </row>
    <row r="461" spans="19:21" ht="12.75">
      <c r="S461" s="23">
        <f>IF(Q461="","",SUM($D$10:$P461)/COUNT($B$10:$B461))</f>
      </c>
      <c r="T461" s="23">
        <f>IF($Q461="","",SUM($B$10:$B461)/COUNT($B$9:$B461))</f>
      </c>
      <c r="U461" s="23">
        <f t="shared" si="12"/>
      </c>
    </row>
    <row r="462" spans="19:21" ht="12.75">
      <c r="S462" s="23">
        <f>IF(Q462="","",SUM($D$10:$P462)/COUNT($B$10:$B462))</f>
      </c>
      <c r="T462" s="23">
        <f>IF($Q462="","",SUM($B$10:$B462)/COUNT($B$9:$B462))</f>
      </c>
      <c r="U462" s="23">
        <f t="shared" si="12"/>
      </c>
    </row>
    <row r="463" spans="19:21" ht="12.75">
      <c r="S463" s="23">
        <f>IF(Q463="","",SUM($D$10:$P463)/COUNT($B$10:$B463))</f>
      </c>
      <c r="T463" s="23">
        <f>IF($Q463="","",SUM($B$10:$B463)/COUNT($B$9:$B463))</f>
      </c>
      <c r="U463" s="23">
        <f t="shared" si="12"/>
      </c>
    </row>
    <row r="464" spans="19:21" ht="12.75">
      <c r="S464" s="23">
        <f>IF(Q464="","",SUM($D$10:$P464)/COUNT($B$10:$B464))</f>
      </c>
      <c r="T464" s="23">
        <f>IF($Q464="","",SUM($B$10:$B464)/COUNT($B$9:$B464))</f>
      </c>
      <c r="U464" s="23">
        <f t="shared" si="12"/>
      </c>
    </row>
    <row r="465" spans="19:21" ht="12.75">
      <c r="S465" s="23">
        <f>IF(Q465="","",SUM($D$10:$P465)/COUNT($B$10:$B465))</f>
      </c>
      <c r="T465" s="23">
        <f>IF($Q465="","",SUM($B$10:$B465)/COUNT($B$9:$B465))</f>
      </c>
      <c r="U465" s="23">
        <f t="shared" si="12"/>
      </c>
    </row>
    <row r="466" spans="19:21" ht="12.75">
      <c r="S466" s="23">
        <f>IF(Q466="","",SUM($D$10:$P466)/COUNT($B$10:$B466))</f>
      </c>
      <c r="T466" s="23">
        <f>IF($Q466="","",SUM($B$10:$B466)/COUNT($B$9:$B466))</f>
      </c>
      <c r="U466" s="23">
        <f t="shared" si="12"/>
      </c>
    </row>
    <row r="467" spans="19:21" ht="12.75">
      <c r="S467" s="23">
        <f>IF(Q467="","",SUM($D$10:$P467)/COUNT($B$10:$B467))</f>
      </c>
      <c r="T467" s="23">
        <f>IF($Q467="","",SUM($B$10:$B467)/COUNT($B$9:$B467))</f>
      </c>
      <c r="U467" s="23">
        <f t="shared" si="12"/>
      </c>
    </row>
    <row r="468" spans="19:21" ht="12.75">
      <c r="S468" s="23">
        <f>IF(Q468="","",SUM($D$10:$P468)/COUNT($B$10:$B468))</f>
      </c>
      <c r="T468" s="23">
        <f>IF($Q468="","",SUM($B$10:$B468)/COUNT($B$9:$B468))</f>
      </c>
      <c r="U468" s="23">
        <f t="shared" si="12"/>
      </c>
    </row>
    <row r="469" spans="19:21" ht="12.75">
      <c r="S469" s="23">
        <f>IF(Q469="","",SUM($D$10:$P469)/COUNT($B$10:$B469))</f>
      </c>
      <c r="T469" s="23">
        <f>IF($Q469="","",SUM($B$10:$B469)/COUNT($B$9:$B469))</f>
      </c>
      <c r="U469" s="23">
        <f t="shared" si="12"/>
      </c>
    </row>
    <row r="470" spans="19:21" ht="12.75">
      <c r="S470" s="23">
        <f>IF(Q470="","",SUM($D$10:$P470)/COUNT($B$10:$B470))</f>
      </c>
      <c r="T470" s="23">
        <f>IF($Q470="","",SUM($B$10:$B470)/COUNT($B$9:$B470))</f>
      </c>
      <c r="U470" s="23">
        <f t="shared" si="12"/>
      </c>
    </row>
    <row r="471" spans="19:21" ht="12.75">
      <c r="S471" s="23">
        <f>IF(Q471="","",SUM($D$10:$P471)/COUNT($B$10:$B471))</f>
      </c>
      <c r="T471" s="23">
        <f>IF($Q471="","",SUM($B$10:$B471)/COUNT($B$9:$B471))</f>
      </c>
      <c r="U471" s="23">
        <f t="shared" si="12"/>
      </c>
    </row>
    <row r="472" spans="19:21" ht="12.75">
      <c r="S472" s="23">
        <f>IF(Q472="","",SUM($D$10:$P472)/COUNT($B$10:$B472))</f>
      </c>
      <c r="T472" s="23">
        <f>IF($Q472="","",SUM($B$10:$B472)/COUNT($B$9:$B472))</f>
      </c>
      <c r="U472" s="23">
        <f t="shared" si="12"/>
      </c>
    </row>
    <row r="473" spans="19:21" ht="12.75">
      <c r="S473" s="23">
        <f>IF(Q473="","",SUM($D$10:$P473)/COUNT($B$10:$B473))</f>
      </c>
      <c r="T473" s="23">
        <f>IF($Q473="","",SUM($B$10:$B473)/COUNT($B$9:$B473))</f>
      </c>
      <c r="U473" s="23">
        <f t="shared" si="12"/>
      </c>
    </row>
    <row r="474" spans="19:21" ht="12.75">
      <c r="S474" s="23">
        <f>IF(Q474="","",SUM($D$10:$P474)/COUNT($B$10:$B474))</f>
      </c>
      <c r="T474" s="23">
        <f>IF($Q474="","",SUM($B$10:$B474)/COUNT($B$9:$B474))</f>
      </c>
      <c r="U474" s="23">
        <f t="shared" si="12"/>
      </c>
    </row>
    <row r="475" spans="19:21" ht="12.75">
      <c r="S475" s="23">
        <f>IF(Q475="","",SUM($D$10:$P475)/COUNT($B$10:$B475))</f>
      </c>
      <c r="T475" s="23">
        <f>IF($Q475="","",SUM($B$10:$B475)/COUNT($B$9:$B475))</f>
      </c>
      <c r="U475" s="23">
        <f t="shared" si="12"/>
      </c>
    </row>
    <row r="476" spans="19:21" ht="12.75">
      <c r="S476" s="23">
        <f>IF(Q476="","",SUM($D$10:$P476)/COUNT($B$10:$B476))</f>
      </c>
      <c r="T476" s="23">
        <f>IF($Q476="","",SUM($B$10:$B476)/COUNT($B$9:$B476))</f>
      </c>
      <c r="U476" s="23">
        <f t="shared" si="12"/>
      </c>
    </row>
    <row r="477" spans="19:21" ht="12.75">
      <c r="S477" s="23">
        <f>IF(Q477="","",SUM($D$10:$P477)/COUNT($B$10:$B477))</f>
      </c>
      <c r="T477" s="23">
        <f>IF($Q477="","",SUM($B$10:$B477)/COUNT($B$9:$B477))</f>
      </c>
      <c r="U477" s="23">
        <f t="shared" si="12"/>
      </c>
    </row>
    <row r="478" spans="19:21" ht="12.75">
      <c r="S478" s="23">
        <f>IF(Q478="","",SUM($D$10:$P478)/COUNT($B$10:$B478))</f>
      </c>
      <c r="T478" s="23">
        <f>IF($Q478="","",SUM($B$10:$B478)/COUNT($B$9:$B478))</f>
      </c>
      <c r="U478" s="23">
        <f t="shared" si="12"/>
      </c>
    </row>
    <row r="479" spans="19:21" ht="12.75">
      <c r="S479" s="23">
        <f>IF(Q479="","",SUM($D$10:$P479)/COUNT($B$10:$B479))</f>
      </c>
      <c r="T479" s="23">
        <f>IF($Q479="","",SUM($B$10:$B479)/COUNT($B$9:$B479))</f>
      </c>
      <c r="U479" s="23">
        <f t="shared" si="12"/>
      </c>
    </row>
    <row r="480" spans="19:21" ht="12.75">
      <c r="S480" s="23">
        <f>IF(Q480="","",SUM($D$10:$P480)/COUNT($B$10:$B480))</f>
      </c>
      <c r="T480" s="23">
        <f>IF($Q480="","",SUM($B$10:$B480)/COUNT($B$9:$B480))</f>
      </c>
      <c r="U480" s="23">
        <f t="shared" si="12"/>
      </c>
    </row>
    <row r="481" spans="19:21" ht="12.75">
      <c r="S481" s="23">
        <f>IF(Q481="","",SUM($D$10:$P481)/COUNT($B$10:$B481))</f>
      </c>
      <c r="T481" s="23">
        <f>IF($Q481="","",SUM($B$10:$B481)/COUNT($B$9:$B481))</f>
      </c>
      <c r="U481" s="23">
        <f t="shared" si="12"/>
      </c>
    </row>
    <row r="482" spans="19:21" ht="12.75">
      <c r="S482" s="23">
        <f>IF(Q482="","",SUM($D$10:$P482)/COUNT($B$10:$B482))</f>
      </c>
      <c r="T482" s="23">
        <f>IF($Q482="","",SUM($B$10:$B482)/COUNT($B$9:$B482))</f>
      </c>
      <c r="U482" s="23">
        <f t="shared" si="12"/>
      </c>
    </row>
    <row r="483" spans="19:21" ht="12.75">
      <c r="S483" s="23">
        <f>IF(Q483="","",SUM($D$10:$P483)/COUNT($B$10:$B483))</f>
      </c>
      <c r="T483" s="23">
        <f>IF($Q483="","",SUM($B$10:$B483)/COUNT($B$9:$B483))</f>
      </c>
      <c r="U483" s="23">
        <f t="shared" si="12"/>
      </c>
    </row>
    <row r="484" spans="19:21" ht="12.75">
      <c r="S484" s="23">
        <f>IF(Q484="","",SUM($D$10:$P484)/COUNT($B$10:$B484))</f>
      </c>
      <c r="T484" s="23">
        <f>IF($Q484="","",SUM($B$10:$B484)/COUNT($B$9:$B484))</f>
      </c>
      <c r="U484" s="23">
        <f t="shared" si="12"/>
      </c>
    </row>
    <row r="485" spans="19:21" ht="12.75">
      <c r="S485" s="23">
        <f>IF(Q485="","",SUM($D$10:$P485)/COUNT($B$10:$B485))</f>
      </c>
      <c r="T485" s="23">
        <f>IF($Q485="","",SUM($B$10:$B485)/COUNT($B$9:$B485))</f>
      </c>
      <c r="U485" s="23">
        <f t="shared" si="12"/>
      </c>
    </row>
    <row r="486" spans="19:21" ht="12.75">
      <c r="S486" s="23">
        <f>IF(Q486="","",SUM($D$10:$P486)/COUNT($B$10:$B486))</f>
      </c>
      <c r="T486" s="23">
        <f>IF($Q486="","",SUM($B$10:$B486)/COUNT($B$9:$B486))</f>
      </c>
      <c r="U486" s="23">
        <f t="shared" si="12"/>
      </c>
    </row>
    <row r="487" spans="19:21" ht="12.75">
      <c r="S487" s="23">
        <f>IF(Q487="","",SUM($D$10:$P487)/COUNT($B$10:$B487))</f>
      </c>
      <c r="T487" s="23">
        <f>IF($Q487="","",SUM($B$10:$B487)/COUNT($B$9:$B487))</f>
      </c>
      <c r="U487" s="23">
        <f t="shared" si="12"/>
      </c>
    </row>
    <row r="488" spans="19:21" ht="12.75">
      <c r="S488" s="23">
        <f>IF(Q488="","",SUM($D$10:$P488)/COUNT($B$10:$B488))</f>
      </c>
      <c r="T488" s="23">
        <f>IF($Q488="","",SUM($B$10:$B488)/COUNT($B$9:$B488))</f>
      </c>
      <c r="U488" s="23">
        <f t="shared" si="12"/>
      </c>
    </row>
    <row r="489" spans="19:21" ht="12.75">
      <c r="S489" s="23">
        <f>IF(Q489="","",SUM($D$10:$P489)/COUNT($B$10:$B489))</f>
      </c>
      <c r="T489" s="23">
        <f>IF($Q489="","",SUM($B$10:$B489)/COUNT($B$9:$B489))</f>
      </c>
      <c r="U489" s="23">
        <f t="shared" si="12"/>
      </c>
    </row>
    <row r="490" spans="19:21" ht="12.75">
      <c r="S490" s="23">
        <f>IF(Q490="","",SUM($D$10:$P490)/COUNT($B$10:$B490))</f>
      </c>
      <c r="T490" s="23">
        <f>IF($Q490="","",SUM($B$10:$B490)/COUNT($B$9:$B490))</f>
      </c>
      <c r="U490" s="23">
        <f t="shared" si="12"/>
      </c>
    </row>
    <row r="491" spans="19:21" ht="12.75">
      <c r="S491" s="23">
        <f>IF(Q491="","",SUM($D$10:$P491)/COUNT($B$10:$B491))</f>
      </c>
      <c r="T491" s="23">
        <f>IF($Q491="","",SUM($B$10:$B491)/COUNT($B$9:$B491))</f>
      </c>
      <c r="U491" s="23">
        <f t="shared" si="12"/>
      </c>
    </row>
    <row r="492" spans="19:21" ht="12.75">
      <c r="S492" s="23">
        <f>IF(Q492="","",SUM($D$10:$P492)/COUNT($B$10:$B492))</f>
      </c>
      <c r="T492" s="23">
        <f>IF($Q492="","",SUM($B$10:$B492)/COUNT($B$9:$B492))</f>
      </c>
      <c r="U492" s="23">
        <f t="shared" si="12"/>
      </c>
    </row>
    <row r="493" spans="19:21" ht="12.75">
      <c r="S493" s="23">
        <f>IF(Q493="","",SUM($D$10:$P493)/COUNT($B$10:$B493))</f>
      </c>
      <c r="T493" s="23">
        <f>IF($Q493="","",SUM($B$10:$B493)/COUNT($B$9:$B493))</f>
      </c>
      <c r="U493" s="23">
        <f t="shared" si="12"/>
      </c>
    </row>
    <row r="494" spans="19:21" ht="12.75">
      <c r="S494" s="23">
        <f>IF(Q494="","",SUM($D$10:$P494)/COUNT($B$10:$B494))</f>
      </c>
      <c r="T494" s="23">
        <f>IF($Q494="","",SUM($B$10:$B494)/COUNT($B$9:$B494))</f>
      </c>
      <c r="U494" s="23">
        <f t="shared" si="12"/>
      </c>
    </row>
    <row r="495" spans="19:21" ht="12.75">
      <c r="S495" s="23">
        <f>IF(Q495="","",SUM($D$10:$P495)/COUNT($B$10:$B495))</f>
      </c>
      <c r="T495" s="23">
        <f>IF($Q495="","",SUM($B$10:$B495)/COUNT($B$9:$B495))</f>
      </c>
      <c r="U495" s="23">
        <f t="shared" si="12"/>
      </c>
    </row>
    <row r="496" spans="19:21" ht="12.75">
      <c r="S496" s="23">
        <f>IF(Q496="","",SUM($D$10:$P496)/COUNT($B$10:$B496))</f>
      </c>
      <c r="T496" s="23">
        <f>IF($Q496="","",SUM($B$10:$B496)/COUNT($B$9:$B496))</f>
      </c>
      <c r="U496" s="23">
        <f t="shared" si="12"/>
      </c>
    </row>
    <row r="497" spans="19:21" ht="12.75">
      <c r="S497" s="23">
        <f>IF(Q497="","",SUM($D$10:$P497)/COUNT($B$10:$B497))</f>
      </c>
      <c r="T497" s="23">
        <f>IF($Q497="","",SUM($B$10:$B497)/COUNT($B$9:$B497))</f>
      </c>
      <c r="U497" s="23">
        <f t="shared" si="12"/>
      </c>
    </row>
    <row r="498" spans="19:21" ht="12.75">
      <c r="S498" s="23">
        <f>IF(Q498="","",SUM($D$10:$P498)/COUNT($B$10:$B498))</f>
      </c>
      <c r="T498" s="23">
        <f>IF($Q498="","",SUM($B$10:$B498)/COUNT($B$9:$B498))</f>
      </c>
      <c r="U498" s="23">
        <f t="shared" si="12"/>
      </c>
    </row>
    <row r="499" spans="19:21" ht="12.75">
      <c r="S499" s="23">
        <f>IF(Q499="","",SUM($D$10:$P499)/COUNT($B$10:$B499))</f>
      </c>
      <c r="T499" s="23">
        <f>IF($Q499="","",SUM($B$10:$B499)/COUNT($B$9:$B499))</f>
      </c>
      <c r="U499" s="23">
        <f t="shared" si="12"/>
      </c>
    </row>
    <row r="500" spans="19:21" ht="12.75">
      <c r="S500" s="23">
        <f>IF(Q500="","",SUM($D$10:$P500)/COUNT($B$10:$B500))</f>
      </c>
      <c r="T500" s="23">
        <f>IF($Q500="","",SUM($B$10:$B500)/COUNT($B$9:$B500))</f>
      </c>
      <c r="U500" s="23">
        <f t="shared" si="12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2" sqref="A12:A26"/>
    </sheetView>
  </sheetViews>
  <sheetFormatPr defaultColWidth="9.140625" defaultRowHeight="12.75"/>
  <cols>
    <col min="10" max="10" width="10.140625" style="0" customWidth="1"/>
  </cols>
  <sheetData>
    <row r="1" spans="1:18" ht="12.75">
      <c r="A1" s="5"/>
      <c r="B1" s="6"/>
      <c r="C1" s="7"/>
      <c r="D1" s="7" t="s">
        <v>76</v>
      </c>
      <c r="E1" s="7"/>
      <c r="F1" s="7"/>
      <c r="G1" s="7"/>
      <c r="H1" s="7"/>
      <c r="I1" s="7"/>
      <c r="J1" s="7"/>
      <c r="K1" s="5" t="s">
        <v>77</v>
      </c>
      <c r="L1" s="5"/>
      <c r="M1" s="23">
        <v>78</v>
      </c>
      <c r="N1" s="23">
        <v>4.45</v>
      </c>
      <c r="O1" s="23">
        <v>26</v>
      </c>
      <c r="P1" s="5" t="s">
        <v>50</v>
      </c>
      <c r="Q1" s="5" t="s">
        <v>29</v>
      </c>
      <c r="R1" s="5" t="s">
        <v>52</v>
      </c>
    </row>
    <row r="2" spans="1:20" ht="12.75">
      <c r="A2" s="1">
        <v>43</v>
      </c>
      <c r="B2" s="1" t="s">
        <v>11</v>
      </c>
      <c r="C2" s="2">
        <v>3.95</v>
      </c>
      <c r="D2" s="3" t="s">
        <v>12</v>
      </c>
      <c r="E2" s="3" t="s">
        <v>69</v>
      </c>
      <c r="F2" s="23">
        <v>14.45</v>
      </c>
      <c r="G2" s="3"/>
      <c r="H2" s="1">
        <v>57.1</v>
      </c>
      <c r="I2" s="3" t="s">
        <v>13</v>
      </c>
      <c r="J2" s="3"/>
      <c r="K2" s="3" t="s">
        <v>36</v>
      </c>
      <c r="L2" s="3"/>
      <c r="M2" s="3">
        <v>12</v>
      </c>
      <c r="N2" s="3">
        <v>157</v>
      </c>
      <c r="O2" s="7"/>
      <c r="P2" s="5" t="s">
        <v>25</v>
      </c>
      <c r="Q2" s="5" t="s">
        <v>58</v>
      </c>
      <c r="R2" s="7"/>
      <c r="T2" t="s">
        <v>41</v>
      </c>
    </row>
    <row r="3" spans="1:21" ht="12.75">
      <c r="A3" s="5"/>
      <c r="B3" s="1"/>
      <c r="C3" s="8" t="s">
        <v>2</v>
      </c>
      <c r="D3" s="8" t="s">
        <v>45</v>
      </c>
      <c r="E3" s="8" t="s">
        <v>31</v>
      </c>
      <c r="F3" s="8" t="s">
        <v>1</v>
      </c>
      <c r="G3" s="8" t="s">
        <v>44</v>
      </c>
      <c r="H3" s="8" t="s">
        <v>4</v>
      </c>
      <c r="I3" s="8" t="s">
        <v>3</v>
      </c>
      <c r="J3" s="8" t="s">
        <v>0</v>
      </c>
      <c r="K3" s="8" t="s">
        <v>5</v>
      </c>
      <c r="L3" s="8" t="s">
        <v>30</v>
      </c>
      <c r="M3" s="8" t="s">
        <v>28</v>
      </c>
      <c r="N3" s="8" t="s">
        <v>48</v>
      </c>
      <c r="O3" s="22" t="s">
        <v>73</v>
      </c>
      <c r="P3" s="13"/>
      <c r="Q3" s="13"/>
      <c r="R3" s="13"/>
      <c r="T3" t="str">
        <f aca="true" t="shared" si="0" ref="T3:T8">CONCATENATE(A3,$T$2,B3,$T$2,C3,$T$2,D3,$T$2,E3,$T$2,F3,$T$2,G3,$T$2,H3,$T$2,I3,$T$2)</f>
        <v>&lt;/td&gt;&lt;td&gt;&lt;/td&gt;&lt;td&gt;baars&lt;/td&gt;&lt;td&gt;voorn&lt;/td&gt;&lt;td&gt;bliek&lt;/td&gt;&lt;td&gt;brasem&lt;/td&gt;&lt;td&gt;karper&lt;/td&gt;&lt;td&gt;paling&lt;/td&gt;&lt;td&gt;pos&lt;/td&gt;&lt;td&gt;</v>
      </c>
      <c r="U3" t="str">
        <f>CONCATENATE(J3,$T$2,K3,$T$2,L3,$T$2,M3,$T$2,N3,$T$2,O3,P3)</f>
        <v>rietvoorn&lt;/td&gt;&lt;td&gt;snoek&lt;/td&gt;&lt;td&gt;snoekbaars&lt;/td&gt;&lt;td&gt;winde&lt;/td&gt;&lt;td&gt;zeelt&lt;/td&gt;&lt;td&gt;totaal</v>
      </c>
    </row>
    <row r="4" spans="1:21" ht="12.75">
      <c r="A4" s="9" t="s">
        <v>6</v>
      </c>
      <c r="B4" s="21">
        <v>170</v>
      </c>
      <c r="C4" s="20">
        <v>11</v>
      </c>
      <c r="D4" s="20">
        <v>120</v>
      </c>
      <c r="E4" s="20">
        <v>0</v>
      </c>
      <c r="F4" s="20">
        <v>25</v>
      </c>
      <c r="G4" s="20">
        <v>0</v>
      </c>
      <c r="H4" s="20">
        <v>1</v>
      </c>
      <c r="I4" s="20">
        <v>7</v>
      </c>
      <c r="J4" s="20">
        <v>3</v>
      </c>
      <c r="K4" s="20">
        <v>2</v>
      </c>
      <c r="L4" s="20">
        <v>0</v>
      </c>
      <c r="M4" s="20">
        <v>1</v>
      </c>
      <c r="N4" s="20">
        <v>0</v>
      </c>
      <c r="O4" s="20" t="s">
        <v>35</v>
      </c>
      <c r="P4" s="14" t="s">
        <v>14</v>
      </c>
      <c r="Q4" s="14"/>
      <c r="R4" s="14"/>
      <c r="T4" t="str">
        <f t="shared" si="0"/>
        <v>aantal&lt;/td&gt;&lt;td&gt;170&lt;/td&gt;&lt;td&gt;11&lt;/td&gt;&lt;td&gt;120&lt;/td&gt;&lt;td&gt;0&lt;/td&gt;&lt;td&gt;25&lt;/td&gt;&lt;td&gt;0&lt;/td&gt;&lt;td&gt;1&lt;/td&gt;&lt;td&gt;7&lt;/td&gt;&lt;td&gt;</v>
      </c>
      <c r="U4" t="str">
        <f>CONCATENATE(J4,$T$2,K4,$T$2,L4,$T$2,M4,$T$2,N4,$T$2,O4,T2,P4)</f>
        <v>3&lt;/td&gt;&lt;td&gt;2&lt;/td&gt;&lt;td&gt;0&lt;/td&gt;&lt;td&gt;1&lt;/td&gt;&lt;td&gt;0&lt;/td&gt;&lt;td&gt;x&lt;/td&gt;&lt;td&gt;stks</v>
      </c>
    </row>
    <row r="5" spans="1:21" ht="12.75">
      <c r="A5" s="10" t="s">
        <v>10</v>
      </c>
      <c r="B5" s="4"/>
      <c r="C5" s="15">
        <v>0.26</v>
      </c>
      <c r="D5" s="15">
        <v>2.79</v>
      </c>
      <c r="E5" s="15">
        <v>0</v>
      </c>
      <c r="F5" s="15">
        <v>0.58</v>
      </c>
      <c r="G5" s="15">
        <v>0</v>
      </c>
      <c r="H5" s="15">
        <v>0.02</v>
      </c>
      <c r="I5" s="15">
        <v>0.16</v>
      </c>
      <c r="J5" s="15">
        <v>0.07</v>
      </c>
      <c r="K5" s="15">
        <v>0.05</v>
      </c>
      <c r="L5" s="15">
        <v>0</v>
      </c>
      <c r="M5" s="15">
        <v>0.02</v>
      </c>
      <c r="N5" s="15">
        <v>0</v>
      </c>
      <c r="O5" s="15">
        <v>3.95</v>
      </c>
      <c r="P5" s="15" t="s">
        <v>14</v>
      </c>
      <c r="Q5" s="15"/>
      <c r="R5" s="15"/>
      <c r="T5" t="str">
        <f t="shared" si="0"/>
        <v>gem aantal&lt;/td&gt;&lt;td&gt;&lt;/td&gt;&lt;td&gt;0,26&lt;/td&gt;&lt;td&gt;2,79&lt;/td&gt;&lt;td&gt;0&lt;/td&gt;&lt;td&gt;0,58&lt;/td&gt;&lt;td&gt;0&lt;/td&gt;&lt;td&gt;0,02&lt;/td&gt;&lt;td&gt;0,16&lt;/td&gt;&lt;td&gt;</v>
      </c>
      <c r="U5" t="str">
        <f>CONCATENATE(J5,$T$2,K5,$T$2,L5,$T$2,M5,$T$2,N5,$T$2,O5,$T$2,P5)</f>
        <v>0,07&lt;/td&gt;&lt;td&gt;0,05&lt;/td&gt;&lt;td&gt;0&lt;/td&gt;&lt;td&gt;0,02&lt;/td&gt;&lt;td&gt;0&lt;/td&gt;&lt;td&gt;3,95&lt;/td&gt;&lt;td&gt;stks</v>
      </c>
    </row>
    <row r="6" spans="1:21" ht="12.75">
      <c r="A6" s="10" t="s">
        <v>7</v>
      </c>
      <c r="B6" s="4">
        <v>2456</v>
      </c>
      <c r="C6" s="16">
        <v>16.09</v>
      </c>
      <c r="D6" s="16">
        <v>12.13</v>
      </c>
      <c r="E6" s="16" t="s">
        <v>35</v>
      </c>
      <c r="F6" s="16">
        <v>20.56</v>
      </c>
      <c r="G6" s="16" t="s">
        <v>35</v>
      </c>
      <c r="H6" s="16">
        <v>51</v>
      </c>
      <c r="I6" s="16">
        <v>9.29</v>
      </c>
      <c r="J6" s="16">
        <v>19.67</v>
      </c>
      <c r="K6" s="16">
        <v>59.5</v>
      </c>
      <c r="L6" s="16" t="s">
        <v>35</v>
      </c>
      <c r="M6" s="16">
        <v>16</v>
      </c>
      <c r="N6" s="16" t="s">
        <v>35</v>
      </c>
      <c r="O6" s="16">
        <v>14.45</v>
      </c>
      <c r="P6" s="16" t="s">
        <v>15</v>
      </c>
      <c r="Q6" s="16"/>
      <c r="R6" s="16"/>
      <c r="T6" t="str">
        <f t="shared" si="0"/>
        <v>gem lengte&lt;/td&gt;&lt;td&gt;2456&lt;/td&gt;&lt;td&gt;16,09&lt;/td&gt;&lt;td&gt;12,13&lt;/td&gt;&lt;td&gt;x&lt;/td&gt;&lt;td&gt;20,56&lt;/td&gt;&lt;td&gt;x&lt;/td&gt;&lt;td&gt;51&lt;/td&gt;&lt;td&gt;9,29&lt;/td&gt;&lt;td&gt;</v>
      </c>
      <c r="U6" t="str">
        <f>CONCATENATE(J6,$T$2,K6,$T$2,L6,$T$2,M6,$T$2,N6,$T$2,O6,$T$2,P6)</f>
        <v>19,67&lt;/td&gt;&lt;td&gt;59,5&lt;/td&gt;&lt;td&gt;x&lt;/td&gt;&lt;td&gt;16&lt;/td&gt;&lt;td&gt;x&lt;/td&gt;&lt;td&gt;14,45&lt;/td&gt;&lt;td&gt;cm</v>
      </c>
    </row>
    <row r="7" spans="1:21" ht="12.75">
      <c r="A7" s="10" t="s">
        <v>8</v>
      </c>
      <c r="B7" s="4"/>
      <c r="C7" s="18">
        <v>31</v>
      </c>
      <c r="D7" s="18">
        <v>19</v>
      </c>
      <c r="E7" s="18">
        <v>0</v>
      </c>
      <c r="F7" s="18">
        <v>33</v>
      </c>
      <c r="G7" s="18">
        <v>0</v>
      </c>
      <c r="H7" s="18">
        <v>51</v>
      </c>
      <c r="I7" s="18">
        <v>12</v>
      </c>
      <c r="J7" s="18">
        <v>22</v>
      </c>
      <c r="K7" s="18">
        <v>67</v>
      </c>
      <c r="L7" s="18">
        <v>0</v>
      </c>
      <c r="M7" s="18">
        <v>16</v>
      </c>
      <c r="N7" s="18">
        <v>0</v>
      </c>
      <c r="O7" s="18">
        <v>67</v>
      </c>
      <c r="P7" s="15" t="s">
        <v>15</v>
      </c>
      <c r="Q7" s="15"/>
      <c r="R7" s="15"/>
      <c r="T7" t="str">
        <f t="shared" si="0"/>
        <v>grootste&lt;/td&gt;&lt;td&gt;&lt;/td&gt;&lt;td&gt;31&lt;/td&gt;&lt;td&gt;19&lt;/td&gt;&lt;td&gt;0&lt;/td&gt;&lt;td&gt;33&lt;/td&gt;&lt;td&gt;0&lt;/td&gt;&lt;td&gt;51&lt;/td&gt;&lt;td&gt;12&lt;/td&gt;&lt;td&gt;</v>
      </c>
      <c r="U7" t="str">
        <f>CONCATENATE(J7,$T$2,K7,$T$2,L7,$T$2,M7,$T$2,N7,$T$2,O7,$T$2,P7)</f>
        <v>22&lt;/td&gt;&lt;td&gt;67&lt;/td&gt;&lt;td&gt;0&lt;/td&gt;&lt;td&gt;16&lt;/td&gt;&lt;td&gt;0&lt;/td&gt;&lt;td&gt;67&lt;/td&gt;&lt;td&gt;cm</v>
      </c>
    </row>
    <row r="8" spans="1:21" ht="12.75">
      <c r="A8" s="11" t="s">
        <v>9</v>
      </c>
      <c r="B8" s="4"/>
      <c r="C8" s="19">
        <v>8</v>
      </c>
      <c r="D8" s="19">
        <v>7</v>
      </c>
      <c r="E8" s="19" t="s">
        <v>74</v>
      </c>
      <c r="F8" s="19">
        <v>13</v>
      </c>
      <c r="G8" s="19" t="s">
        <v>74</v>
      </c>
      <c r="H8" s="19">
        <v>51</v>
      </c>
      <c r="I8" s="19">
        <v>7</v>
      </c>
      <c r="J8" s="19">
        <v>18</v>
      </c>
      <c r="K8" s="19">
        <v>52</v>
      </c>
      <c r="L8" s="19" t="s">
        <v>74</v>
      </c>
      <c r="M8" s="19">
        <v>16</v>
      </c>
      <c r="N8" s="19" t="s">
        <v>74</v>
      </c>
      <c r="O8" s="19">
        <v>7</v>
      </c>
      <c r="P8" s="17" t="s">
        <v>15</v>
      </c>
      <c r="Q8" s="17"/>
      <c r="R8" s="17"/>
      <c r="T8" t="str">
        <f t="shared" si="0"/>
        <v>kleinste&lt;/td&gt;&lt;td&gt;&lt;/td&gt;&lt;td&gt;8&lt;/td&gt;&lt;td&gt;7&lt;/td&gt;&lt;td&gt;&lt;/td&gt;&lt;td&gt;13&lt;/td&gt;&lt;td&gt;&lt;/td&gt;&lt;td&gt;51&lt;/td&gt;&lt;td&gt;7&lt;/td&gt;&lt;td&gt;</v>
      </c>
      <c r="U8" t="str">
        <f>CONCATENATE(J8,$T$2,K8,$T$2,L8,$T$2,M8,$T$2,N8,$T$2,O8,$T$2,P8)</f>
        <v>18&lt;/td&gt;&lt;td&gt;52&lt;/td&gt;&lt;td&gt;&lt;/td&gt;&lt;td&gt;16&lt;/td&gt;&lt;td&gt;&lt;/td&gt;&lt;td&gt;7&lt;/td&gt;&lt;td&gt;cm</v>
      </c>
    </row>
    <row r="9" spans="1:13" ht="12.75">
      <c r="A9" s="5"/>
      <c r="B9" s="1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</row>
    <row r="12" ht="12.75">
      <c r="A12" t="s">
        <v>40</v>
      </c>
    </row>
    <row r="13" ht="12.75">
      <c r="A13" t="str">
        <f>CONCATENATE("&lt;caption class=""vis""&gt;&lt;b&gt;",D1," ",K1,"&lt;/b&gt;&lt;/caption&gt;")</f>
        <v>&lt;caption class="vis"&gt;&lt;b&gt;Vislengte en soort gevangen door Ronn van 050711 tot 080804&lt;/b&gt;&lt;/caption&gt;</v>
      </c>
    </row>
    <row r="14" ht="12.75">
      <c r="A14" t="str">
        <f>CONCATENATE("&lt;tr class=""vis""&gt;&lt;td&gt;&lt;b&gt;",A2,"&lt;/b&gt; ",B2,"&lt;/td&gt;&lt;td&gt;&lt;b&gt;",C2,"&lt;/b&gt; vissen van &lt;b&gt;",F2,"&lt;/b&gt; cm of  &lt;b&gt;",H2,"&lt;/b&gt; ",I2,"&lt;/td&gt;&lt;td&gt;",J2,"&lt;/td&gt;&lt;td&gt;",K2," &lt;b&gt;",M2,"&lt;/b&gt; vissen (",P2,") of &lt;b&gt;",N2,"&lt;/b&gt; cm (",Q2,")&lt;/td&gt;&lt;/tr&gt;")</f>
        <v>&lt;tr class="vis"&gt;&lt;td&gt;&lt;b&gt;43&lt;/b&gt; dagen&lt;/td&gt;&lt;td&gt;&lt;b&gt;3,95&lt;/b&gt; vissen van &lt;b&gt;14,45&lt;/b&gt; cm of  &lt;b&gt;57,1&lt;/b&gt; cm per dag&lt;/td&gt;&lt;td&gt;&lt;/td&gt;&lt;td&gt;Grootste vangst: &lt;b&gt;12&lt;/b&gt; vissen (060724) of &lt;b&gt;157&lt;/b&gt; cm (070528)&lt;/td&gt;&lt;/tr&gt;</v>
      </c>
    </row>
    <row r="15" ht="12.75">
      <c r="A15" t="s">
        <v>16</v>
      </c>
    </row>
    <row r="16" ht="12.75">
      <c r="A16" t="s">
        <v>75</v>
      </c>
    </row>
    <row r="17" ht="12.75">
      <c r="A17" t="str">
        <f>CONCATENATE("&lt;tr class=""vis""&gt;&lt;td&gt;beste gemiddelde lengte per dag: &lt;b&gt;",zoet!M1,"&lt;/b&gt; cm (",zoet!P1,")&lt;/td&gt;&lt;td&gt;beste aantal per dag: &lt;b&gt;",zoet!N1,"&lt;/b&gt; vissen (",zoet!Q1,")&lt;/td&gt;&lt;td&gt;beste gemiddelde lengte per vis: &lt;b&gt;",zoet!O1,"&lt;/b&gt; cm (",zoet!R1,")&lt;/td&gt;&lt;/tr&gt;")</f>
        <v>&lt;tr class="vis"&gt;&lt;td&gt;beste gemiddelde lengte per dag: &lt;b&gt;78&lt;/b&gt; cm (050711)&lt;/td&gt;&lt;td&gt;beste aantal per dag: &lt;b&gt;4,45&lt;/b&gt; vissen (060814)&lt;/td&gt;&lt;td&gt;beste gemiddelde lengte per vis: &lt;b&gt;26&lt;/b&gt; cm (050801)&lt;/td&gt;&lt;/tr&gt;</v>
      </c>
    </row>
    <row r="18" ht="12.75">
      <c r="A18" t="s">
        <v>16</v>
      </c>
    </row>
    <row r="19" ht="12.75">
      <c r="A19" t="s">
        <v>40</v>
      </c>
    </row>
    <row r="20" ht="12.75">
      <c r="A20" t="str">
        <f aca="true" t="shared" si="1" ref="A20:A25">CONCATENATE("&lt;tr class=""vis""&gt;&lt;td&gt;",T3,U3,"&lt;/td&gt;&lt;/tr&gt;")</f>
        <v>&lt;tr class="vis"&gt;&lt;td&gt;&lt;/td&gt;&lt;td&gt;&lt;/td&gt;&lt;td&gt;baars&lt;/td&gt;&lt;td&gt;voorn&lt;/td&gt;&lt;td&gt;bliek&lt;/td&gt;&lt;td&gt;brasem&lt;/td&gt;&lt;td&gt;karper&lt;/td&gt;&lt;td&gt;paling&lt;/td&gt;&lt;td&gt;pos&lt;/td&gt;&lt;td&gt;rietvoorn&lt;/td&gt;&lt;td&gt;snoek&lt;/td&gt;&lt;td&gt;snoekbaars&lt;/td&gt;&lt;td&gt;winde&lt;/td&gt;&lt;td&gt;zeelt&lt;/td&gt;&lt;td&gt;totaal&lt;/td&gt;&lt;/tr&gt;</v>
      </c>
    </row>
    <row r="21" ht="12.75">
      <c r="A21" t="str">
        <f t="shared" si="1"/>
        <v>&lt;tr class="vis"&gt;&lt;td&gt;aantal&lt;/td&gt;&lt;td&gt;170&lt;/td&gt;&lt;td&gt;11&lt;/td&gt;&lt;td&gt;120&lt;/td&gt;&lt;td&gt;0&lt;/td&gt;&lt;td&gt;25&lt;/td&gt;&lt;td&gt;0&lt;/td&gt;&lt;td&gt;1&lt;/td&gt;&lt;td&gt;7&lt;/td&gt;&lt;td&gt;3&lt;/td&gt;&lt;td&gt;2&lt;/td&gt;&lt;td&gt;0&lt;/td&gt;&lt;td&gt;1&lt;/td&gt;&lt;td&gt;0&lt;/td&gt;&lt;td&gt;x&lt;/td&gt;&lt;td&gt;stks&lt;/td&gt;&lt;/tr&gt;</v>
      </c>
    </row>
    <row r="22" ht="12.75">
      <c r="A22" t="str">
        <f t="shared" si="1"/>
        <v>&lt;tr class="vis"&gt;&lt;td&gt;gem aantal&lt;/td&gt;&lt;td&gt;&lt;/td&gt;&lt;td&gt;0,26&lt;/td&gt;&lt;td&gt;2,79&lt;/td&gt;&lt;td&gt;0&lt;/td&gt;&lt;td&gt;0,58&lt;/td&gt;&lt;td&gt;0&lt;/td&gt;&lt;td&gt;0,02&lt;/td&gt;&lt;td&gt;0,16&lt;/td&gt;&lt;td&gt;0,07&lt;/td&gt;&lt;td&gt;0,05&lt;/td&gt;&lt;td&gt;0&lt;/td&gt;&lt;td&gt;0,02&lt;/td&gt;&lt;td&gt;0&lt;/td&gt;&lt;td&gt;3,95&lt;/td&gt;&lt;td&gt;stks&lt;/td&gt;&lt;/tr&gt;</v>
      </c>
    </row>
    <row r="23" ht="12.75">
      <c r="A23" t="str">
        <f t="shared" si="1"/>
        <v>&lt;tr class="vis"&gt;&lt;td&gt;gem lengte&lt;/td&gt;&lt;td&gt;2456&lt;/td&gt;&lt;td&gt;16,09&lt;/td&gt;&lt;td&gt;12,13&lt;/td&gt;&lt;td&gt;x&lt;/td&gt;&lt;td&gt;20,56&lt;/td&gt;&lt;td&gt;x&lt;/td&gt;&lt;td&gt;51&lt;/td&gt;&lt;td&gt;9,29&lt;/td&gt;&lt;td&gt;19,67&lt;/td&gt;&lt;td&gt;59,5&lt;/td&gt;&lt;td&gt;x&lt;/td&gt;&lt;td&gt;16&lt;/td&gt;&lt;td&gt;x&lt;/td&gt;&lt;td&gt;14,45&lt;/td&gt;&lt;td&gt;cm&lt;/td&gt;&lt;/tr&gt;</v>
      </c>
    </row>
    <row r="24" ht="12.75">
      <c r="A24" t="str">
        <f t="shared" si="1"/>
        <v>&lt;tr class="vis"&gt;&lt;td&gt;grootste&lt;/td&gt;&lt;td&gt;&lt;/td&gt;&lt;td&gt;31&lt;/td&gt;&lt;td&gt;19&lt;/td&gt;&lt;td&gt;0&lt;/td&gt;&lt;td&gt;33&lt;/td&gt;&lt;td&gt;0&lt;/td&gt;&lt;td&gt;51&lt;/td&gt;&lt;td&gt;12&lt;/td&gt;&lt;td&gt;22&lt;/td&gt;&lt;td&gt;67&lt;/td&gt;&lt;td&gt;0&lt;/td&gt;&lt;td&gt;16&lt;/td&gt;&lt;td&gt;0&lt;/td&gt;&lt;td&gt;67&lt;/td&gt;&lt;td&gt;cm&lt;/td&gt;&lt;/tr&gt;</v>
      </c>
    </row>
    <row r="25" ht="12.75">
      <c r="A25" t="str">
        <f t="shared" si="1"/>
        <v>&lt;tr class="vis"&gt;&lt;td&gt;kleinste&lt;/td&gt;&lt;td&gt;&lt;/td&gt;&lt;td&gt;8&lt;/td&gt;&lt;td&gt;7&lt;/td&gt;&lt;td&gt;&lt;/td&gt;&lt;td&gt;13&lt;/td&gt;&lt;td&gt;&lt;/td&gt;&lt;td&gt;51&lt;/td&gt;&lt;td&gt;7&lt;/td&gt;&lt;td&gt;18&lt;/td&gt;&lt;td&gt;52&lt;/td&gt;&lt;td&gt;&lt;/td&gt;&lt;td&gt;16&lt;/td&gt;&lt;td&gt;&lt;/td&gt;&lt;td&gt;7&lt;/td&gt;&lt;td&gt;cm&lt;/td&gt;&lt;/tr&gt;</v>
      </c>
    </row>
    <row r="26" ht="12.75">
      <c r="A26" t="s">
        <v>16</v>
      </c>
    </row>
    <row r="31" ht="12.75">
      <c r="J31" s="24">
        <f ca="1">TODAY()</f>
        <v>39665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ownmy</cp:lastModifiedBy>
  <dcterms:created xsi:type="dcterms:W3CDTF">1996-11-27T13:48:17Z</dcterms:created>
  <dcterms:modified xsi:type="dcterms:W3CDTF">2008-08-05T21:41:25Z</dcterms:modified>
  <cp:category/>
  <cp:version/>
  <cp:contentType/>
  <cp:contentStatus/>
</cp:coreProperties>
</file>